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filterPrivacy="1"/>
  <xr:revisionPtr revIDLastSave="0" documentId="13_ncr:1_{B3494269-2FFA-E141-A06A-F952FF06F15A}" xr6:coauthVersionLast="47" xr6:coauthVersionMax="47" xr10:uidLastSave="{00000000-0000-0000-0000-000000000000}"/>
  <bookViews>
    <workbookView xWindow="16560" yWindow="15380" windowWidth="32000" windowHeight="30560" tabRatio="554" activeTab="1" xr2:uid="{00000000-000D-0000-FFFF-FFFF00000000}"/>
  </bookViews>
  <sheets>
    <sheet name="lbs" sheetId="10" r:id="rId1"/>
    <sheet name="kg" sheetId="11" r:id="rId2"/>
  </sheets>
  <definedNames>
    <definedName name="_xlnm.Print_Area" localSheetId="1">kg!$A$1:$J$117</definedName>
    <definedName name="_xlnm.Print_Area" localSheetId="0">lbs!$A$1:$J$117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0" l="1"/>
  <c r="F5" i="11" l="1"/>
  <c r="C28" i="10"/>
  <c r="F28" i="10"/>
  <c r="E28" i="10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D16" i="11"/>
  <c r="D15" i="11"/>
  <c r="D14" i="11"/>
  <c r="F28" i="11"/>
  <c r="F6" i="11"/>
  <c r="C6" i="11"/>
  <c r="C10" i="11"/>
  <c r="B14" i="11"/>
  <c r="B15" i="11"/>
  <c r="B16" i="11"/>
  <c r="C28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B16" i="10"/>
  <c r="B15" i="10"/>
  <c r="B14" i="10"/>
  <c r="D14" i="10"/>
  <c r="D15" i="10"/>
  <c r="D16" i="10"/>
  <c r="C10" i="10"/>
  <c r="C6" i="10"/>
  <c r="F6" i="10"/>
  <c r="C29" i="10" l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00" i="10" s="1"/>
  <c r="C101" i="10" s="1"/>
  <c r="C102" i="10" s="1"/>
  <c r="C103" i="10" s="1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G28" i="10"/>
  <c r="G29" i="10"/>
  <c r="H28" i="10"/>
  <c r="H29" i="10"/>
  <c r="C29" i="1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C111" i="11" s="1"/>
  <c r="C112" i="11" s="1"/>
  <c r="C113" i="11" s="1"/>
  <c r="C114" i="11" s="1"/>
  <c r="C115" i="11" s="1"/>
  <c r="C116" i="11" s="1"/>
  <c r="C117" i="11" s="1"/>
  <c r="H28" i="11"/>
  <c r="G28" i="11"/>
  <c r="G30" i="10" l="1"/>
  <c r="C11" i="11"/>
  <c r="H30" i="10"/>
  <c r="H29" i="11"/>
  <c r="G29" i="11"/>
  <c r="G31" i="10" l="1"/>
  <c r="H31" i="10"/>
  <c r="G30" i="11"/>
  <c r="H30" i="11"/>
  <c r="H32" i="10" l="1"/>
  <c r="G32" i="10"/>
  <c r="G31" i="11"/>
  <c r="H31" i="11"/>
  <c r="G33" i="10" l="1"/>
  <c r="H33" i="10"/>
  <c r="G32" i="11"/>
  <c r="H32" i="11"/>
  <c r="H34" i="10" l="1"/>
  <c r="G34" i="10"/>
  <c r="H33" i="11"/>
  <c r="G33" i="11"/>
  <c r="H35" i="10" l="1"/>
  <c r="G35" i="10"/>
  <c r="G34" i="11"/>
  <c r="H34" i="11"/>
  <c r="H36" i="10" l="1"/>
  <c r="G36" i="10"/>
  <c r="G35" i="11"/>
  <c r="H35" i="11"/>
  <c r="G37" i="10" l="1"/>
  <c r="H37" i="10"/>
  <c r="G36" i="11"/>
  <c r="H36" i="11"/>
  <c r="G38" i="10" l="1"/>
  <c r="H38" i="10"/>
  <c r="H37" i="11"/>
  <c r="G37" i="11"/>
  <c r="H39" i="10" l="1"/>
  <c r="G39" i="10"/>
  <c r="G38" i="11"/>
  <c r="H38" i="11"/>
  <c r="H40" i="10" l="1"/>
  <c r="G40" i="10"/>
  <c r="G39" i="11"/>
  <c r="H39" i="11"/>
  <c r="G41" i="10" l="1"/>
  <c r="H41" i="10"/>
  <c r="G40" i="11"/>
  <c r="H40" i="11"/>
  <c r="G42" i="10" l="1"/>
  <c r="H42" i="10"/>
  <c r="H41" i="11"/>
  <c r="G41" i="11"/>
  <c r="G43" i="10" l="1"/>
  <c r="H43" i="10"/>
  <c r="G42" i="11"/>
  <c r="H42" i="11"/>
  <c r="G44" i="10" l="1"/>
  <c r="H44" i="10"/>
  <c r="G43" i="11"/>
  <c r="H43" i="11"/>
  <c r="C11" i="10" l="1"/>
  <c r="G45" i="10"/>
  <c r="H45" i="10"/>
  <c r="G44" i="11"/>
  <c r="H44" i="11"/>
  <c r="H46" i="10" l="1"/>
  <c r="G46" i="10"/>
  <c r="H45" i="11"/>
  <c r="G45" i="11"/>
  <c r="G47" i="10" l="1"/>
  <c r="H47" i="10"/>
  <c r="G46" i="11"/>
  <c r="H46" i="11"/>
  <c r="H48" i="10" l="1"/>
  <c r="G48" i="10"/>
  <c r="G47" i="11"/>
  <c r="H47" i="11"/>
  <c r="H49" i="10" l="1"/>
  <c r="G49" i="10"/>
  <c r="G48" i="11"/>
  <c r="H48" i="11"/>
  <c r="H50" i="10" l="1"/>
  <c r="G50" i="10"/>
  <c r="H49" i="11"/>
  <c r="G49" i="11"/>
  <c r="H51" i="10" l="1"/>
  <c r="G51" i="10"/>
  <c r="G50" i="11"/>
  <c r="H50" i="11"/>
  <c r="H52" i="10" l="1"/>
  <c r="G52" i="10"/>
  <c r="G51" i="11"/>
  <c r="H51" i="11"/>
  <c r="H53" i="10" l="1"/>
  <c r="G53" i="10"/>
  <c r="G52" i="11"/>
  <c r="H52" i="11"/>
  <c r="G54" i="10" l="1"/>
  <c r="H54" i="10"/>
  <c r="H53" i="11"/>
  <c r="G53" i="11"/>
  <c r="H55" i="10" l="1"/>
  <c r="G55" i="10"/>
  <c r="G54" i="11"/>
  <c r="H54" i="11"/>
  <c r="G56" i="10" l="1"/>
  <c r="H56" i="10"/>
  <c r="H55" i="11"/>
  <c r="G55" i="11"/>
  <c r="H57" i="10" l="1"/>
  <c r="G57" i="10"/>
  <c r="G56" i="11"/>
  <c r="H56" i="11"/>
  <c r="G58" i="10" l="1"/>
  <c r="H58" i="10"/>
  <c r="H57" i="11"/>
  <c r="G57" i="11"/>
  <c r="G59" i="10" l="1"/>
  <c r="H59" i="10"/>
  <c r="G58" i="11"/>
  <c r="H58" i="11"/>
  <c r="H60" i="10" l="1"/>
  <c r="G60" i="10"/>
  <c r="H59" i="11"/>
  <c r="G59" i="11"/>
  <c r="G61" i="10" l="1"/>
  <c r="H61" i="10"/>
  <c r="G60" i="11"/>
  <c r="H60" i="11"/>
  <c r="H62" i="10" l="1"/>
  <c r="G62" i="10"/>
  <c r="H61" i="11"/>
  <c r="G61" i="11"/>
  <c r="G63" i="10" l="1"/>
  <c r="H63" i="10"/>
  <c r="G62" i="11"/>
  <c r="H62" i="11"/>
  <c r="H64" i="10" l="1"/>
  <c r="G64" i="10"/>
  <c r="H63" i="11"/>
  <c r="G63" i="11"/>
  <c r="G65" i="10" l="1"/>
  <c r="H65" i="10"/>
  <c r="G64" i="11"/>
  <c r="H64" i="11"/>
  <c r="G66" i="10" l="1"/>
  <c r="H66" i="10"/>
  <c r="H65" i="11"/>
  <c r="G65" i="11"/>
  <c r="H67" i="10" l="1"/>
  <c r="G67" i="10"/>
  <c r="G66" i="11"/>
  <c r="H66" i="11"/>
  <c r="H68" i="10" l="1"/>
  <c r="G68" i="10"/>
  <c r="H67" i="11"/>
  <c r="G67" i="11"/>
  <c r="G69" i="10" l="1"/>
  <c r="H69" i="10"/>
  <c r="G68" i="11"/>
  <c r="H68" i="11"/>
  <c r="H70" i="10" l="1"/>
  <c r="G70" i="10"/>
  <c r="H69" i="11"/>
  <c r="G69" i="11"/>
  <c r="H71" i="10" l="1"/>
  <c r="G71" i="10"/>
  <c r="G70" i="11"/>
  <c r="H70" i="11"/>
  <c r="G72" i="10" l="1"/>
  <c r="H72" i="10"/>
  <c r="H71" i="11"/>
  <c r="G71" i="11"/>
  <c r="G73" i="10" l="1"/>
  <c r="H73" i="10"/>
  <c r="G72" i="11"/>
  <c r="H72" i="11"/>
  <c r="H74" i="10" l="1"/>
  <c r="G74" i="10"/>
  <c r="H73" i="11"/>
  <c r="G73" i="11"/>
  <c r="G75" i="10" l="1"/>
  <c r="H75" i="10"/>
  <c r="G74" i="11"/>
  <c r="H74" i="11"/>
  <c r="G76" i="10" l="1"/>
  <c r="H76" i="10"/>
  <c r="H75" i="11"/>
  <c r="G75" i="11"/>
  <c r="G77" i="10" l="1"/>
  <c r="H77" i="10"/>
  <c r="G76" i="11"/>
  <c r="H76" i="11"/>
  <c r="G78" i="10" l="1"/>
  <c r="H78" i="10"/>
  <c r="H77" i="11"/>
  <c r="G77" i="11"/>
  <c r="H79" i="10" l="1"/>
  <c r="G79" i="10"/>
  <c r="G78" i="11"/>
  <c r="H78" i="11"/>
  <c r="G80" i="10" l="1"/>
  <c r="H80" i="10"/>
  <c r="H79" i="11"/>
  <c r="G79" i="11"/>
  <c r="G81" i="10" l="1"/>
  <c r="H81" i="10"/>
  <c r="G80" i="11"/>
  <c r="H80" i="11"/>
  <c r="H82" i="10" l="1"/>
  <c r="G82" i="10"/>
  <c r="H81" i="11"/>
  <c r="G81" i="11"/>
  <c r="H83" i="10" l="1"/>
  <c r="G83" i="10"/>
  <c r="G82" i="11"/>
  <c r="H82" i="11"/>
  <c r="H84" i="10" l="1"/>
  <c r="G84" i="10"/>
  <c r="H83" i="11"/>
  <c r="G83" i="11"/>
  <c r="G85" i="10" l="1"/>
  <c r="H85" i="10"/>
  <c r="G84" i="11"/>
  <c r="H84" i="11"/>
  <c r="H86" i="10" l="1"/>
  <c r="G86" i="10"/>
  <c r="H85" i="11"/>
  <c r="G85" i="11"/>
  <c r="G87" i="10" l="1"/>
  <c r="H87" i="10"/>
  <c r="G86" i="11"/>
  <c r="H86" i="11"/>
  <c r="G88" i="10" l="1"/>
  <c r="H88" i="10"/>
  <c r="H87" i="11"/>
  <c r="G87" i="11"/>
  <c r="G89" i="10" l="1"/>
  <c r="H89" i="10"/>
  <c r="G88" i="11"/>
  <c r="H88" i="11"/>
  <c r="G90" i="10" l="1"/>
  <c r="H90" i="10"/>
  <c r="H89" i="11"/>
  <c r="G89" i="11"/>
  <c r="H91" i="10" l="1"/>
  <c r="G91" i="10"/>
  <c r="G90" i="11"/>
  <c r="H90" i="11"/>
  <c r="G92" i="10" l="1"/>
  <c r="H92" i="10"/>
  <c r="H91" i="11"/>
  <c r="G91" i="11"/>
  <c r="G93" i="10" l="1"/>
  <c r="H93" i="10"/>
  <c r="G92" i="11"/>
  <c r="H92" i="11"/>
  <c r="H94" i="10" l="1"/>
  <c r="G94" i="10"/>
  <c r="H93" i="11"/>
  <c r="G93" i="11"/>
  <c r="G95" i="10" l="1"/>
  <c r="H95" i="10"/>
  <c r="G94" i="11"/>
  <c r="H94" i="11"/>
  <c r="H96" i="10" l="1"/>
  <c r="G96" i="10"/>
  <c r="H95" i="11"/>
  <c r="G95" i="11"/>
  <c r="H97" i="10" l="1"/>
  <c r="G97" i="10"/>
  <c r="G96" i="11"/>
  <c r="H96" i="11"/>
  <c r="G98" i="10" l="1"/>
  <c r="H98" i="10"/>
  <c r="H97" i="11"/>
  <c r="G97" i="11"/>
  <c r="G99" i="10" l="1"/>
  <c r="H99" i="10"/>
  <c r="G98" i="11"/>
  <c r="H98" i="11"/>
  <c r="H100" i="10" l="1"/>
  <c r="G100" i="10"/>
  <c r="H99" i="11"/>
  <c r="G99" i="11"/>
  <c r="G101" i="10" l="1"/>
  <c r="H101" i="10"/>
  <c r="G100" i="11"/>
  <c r="H100" i="11"/>
  <c r="H102" i="10" l="1"/>
  <c r="G102" i="10"/>
  <c r="H101" i="11"/>
  <c r="G101" i="11"/>
  <c r="H103" i="10" l="1"/>
  <c r="G103" i="10"/>
  <c r="G102" i="11"/>
  <c r="H102" i="11"/>
  <c r="G104" i="10" l="1"/>
  <c r="H104" i="10"/>
  <c r="H103" i="11"/>
  <c r="G103" i="11"/>
  <c r="H105" i="10" l="1"/>
  <c r="G105" i="10"/>
  <c r="G104" i="11"/>
  <c r="H104" i="11"/>
  <c r="G106" i="10" l="1"/>
  <c r="H106" i="10"/>
  <c r="H105" i="11"/>
  <c r="G105" i="11"/>
  <c r="H107" i="10" l="1"/>
  <c r="G107" i="10"/>
  <c r="G106" i="11"/>
  <c r="H106" i="11"/>
  <c r="H108" i="10" l="1"/>
  <c r="G108" i="10"/>
  <c r="H107" i="11"/>
  <c r="G107" i="11"/>
  <c r="G109" i="10" l="1"/>
  <c r="H109" i="10"/>
  <c r="G108" i="11"/>
  <c r="H108" i="11"/>
  <c r="G110" i="10" l="1"/>
  <c r="H110" i="10"/>
  <c r="H109" i="11"/>
  <c r="G109" i="11"/>
  <c r="H111" i="10" l="1"/>
  <c r="G111" i="10"/>
  <c r="G110" i="11"/>
  <c r="H110" i="11"/>
  <c r="G112" i="10" l="1"/>
  <c r="H112" i="10"/>
  <c r="H111" i="11"/>
  <c r="G111" i="11"/>
  <c r="G113" i="10" l="1"/>
  <c r="H113" i="10"/>
  <c r="G112" i="11"/>
  <c r="H112" i="11"/>
  <c r="H114" i="10" l="1"/>
  <c r="G114" i="10"/>
  <c r="H113" i="11"/>
  <c r="G113" i="11"/>
  <c r="G115" i="10" l="1"/>
  <c r="H115" i="10"/>
  <c r="G114" i="11"/>
  <c r="H114" i="11"/>
  <c r="H116" i="10" l="1"/>
  <c r="G116" i="10"/>
  <c r="H115" i="11"/>
  <c r="G115" i="11"/>
  <c r="H117" i="10" l="1"/>
  <c r="G117" i="10"/>
  <c r="G116" i="11"/>
  <c r="H116" i="11"/>
  <c r="H117" i="11" l="1"/>
  <c r="G117" i="11"/>
</calcChain>
</file>

<file path=xl/sharedStrings.xml><?xml version="1.0" encoding="utf-8"?>
<sst xmlns="http://schemas.openxmlformats.org/spreadsheetml/2006/main" count="59" uniqueCount="38">
  <si>
    <t>Start Date:</t>
  </si>
  <si>
    <t>Weight</t>
  </si>
  <si>
    <t>Date</t>
  </si>
  <si>
    <t>Weight Loss Chart</t>
  </si>
  <si>
    <t>Goal Weight:</t>
  </si>
  <si>
    <t>Goal Date:</t>
  </si>
  <si>
    <t>Height (ft)</t>
  </si>
  <si>
    <t>Height (in)</t>
  </si>
  <si>
    <t>BMI</t>
  </si>
  <si>
    <t>Start BMI:</t>
  </si>
  <si>
    <t>Goal BMI:</t>
  </si>
  <si>
    <t>Chart Settings</t>
  </si>
  <si>
    <t>Start Date</t>
  </si>
  <si>
    <t>End Date</t>
  </si>
  <si>
    <t>BMI Values</t>
  </si>
  <si>
    <t>+/-</t>
  </si>
  <si>
    <t xml:space="preserve">BMI </t>
  </si>
  <si>
    <t>1 lb/wk</t>
  </si>
  <si>
    <t>2 lb/wk</t>
  </si>
  <si>
    <t>Start Weight (lbs):</t>
  </si>
  <si>
    <t>Start Weight (kg):</t>
  </si>
  <si>
    <t>Height (cm)</t>
  </si>
  <si>
    <t>½ kg/wk</t>
  </si>
  <si>
    <t>1 kg/wk</t>
  </si>
  <si>
    <t>◄ Delete the sample data in the Weight column</t>
  </si>
  <si>
    <t>To Change the Scale of the Vertical Axis (pounds)</t>
  </si>
  <si>
    <t>1. Right-click on the vertical axis and go to Format Axis</t>
  </si>
  <si>
    <t>2. Edit the Minimum and Maximum values, then click OK</t>
  </si>
  <si>
    <t>◄ Insert new rows ABOVE this one, then copy formulas down (in columns C-F)</t>
  </si>
  <si>
    <t>Weight Loss Chart (metric)</t>
  </si>
  <si>
    <t>https://www.excel-template.net/weight-loss-chart/</t>
  </si>
  <si>
    <r>
      <rPr>
        <b/>
        <sz val="10"/>
        <color theme="0"/>
        <rFont val="Calibri Light"/>
        <family val="2"/>
      </rPr>
      <t xml:space="preserve">Weight </t>
    </r>
    <r>
      <rPr>
        <sz val="8"/>
        <color theme="0"/>
        <rFont val="Calibri Light"/>
        <family val="2"/>
      </rPr>
      <t>(lbs)</t>
    </r>
  </si>
  <si>
    <r>
      <t xml:space="preserve">◄ </t>
    </r>
    <r>
      <rPr>
        <b/>
        <sz val="9"/>
        <color rgb="FF4F612C"/>
        <rFont val="Calibri Light"/>
        <family val="2"/>
      </rPr>
      <t>1 lb/wk:</t>
    </r>
    <r>
      <rPr>
        <sz val="9"/>
        <color rgb="FF4F612C"/>
        <rFont val="Calibri Light"/>
        <family val="2"/>
      </rPr>
      <t xml:space="preserve"> Appears as dark blue diagonal line in graph</t>
    </r>
  </si>
  <si>
    <r>
      <t xml:space="preserve">◄ </t>
    </r>
    <r>
      <rPr>
        <b/>
        <sz val="9"/>
        <color rgb="FF4F612C"/>
        <rFont val="Calibri Light"/>
        <family val="2"/>
      </rPr>
      <t>2 lb/wk:</t>
    </r>
    <r>
      <rPr>
        <sz val="9"/>
        <color rgb="FF4F612C"/>
        <rFont val="Calibri Light"/>
        <family val="2"/>
      </rPr>
      <t xml:space="preserve"> Appears as light blue diagonal line in graph</t>
    </r>
  </si>
  <si>
    <r>
      <rPr>
        <b/>
        <sz val="10"/>
        <color theme="0"/>
        <rFont val="Calibri Light"/>
        <family val="2"/>
      </rPr>
      <t>Weight</t>
    </r>
    <r>
      <rPr>
        <sz val="10"/>
        <color theme="0"/>
        <rFont val="Calibri Light"/>
        <family val="2"/>
      </rPr>
      <t xml:space="preserve"> </t>
    </r>
    <r>
      <rPr>
        <sz val="8"/>
        <color theme="0"/>
        <rFont val="Calibri Light"/>
        <family val="2"/>
      </rPr>
      <t>(kg)</t>
    </r>
  </si>
  <si>
    <r>
      <t xml:space="preserve">◄ </t>
    </r>
    <r>
      <rPr>
        <b/>
        <sz val="9"/>
        <color rgb="FF4F612C"/>
        <rFont val="Calibri Light"/>
        <family val="2"/>
      </rPr>
      <t>1/2 kg/wk:</t>
    </r>
    <r>
      <rPr>
        <sz val="9"/>
        <color rgb="FF4F612C"/>
        <rFont val="Calibri Light"/>
        <family val="2"/>
      </rPr>
      <t xml:space="preserve"> Appears as dark blue diagonal line in graph</t>
    </r>
  </si>
  <si>
    <r>
      <t xml:space="preserve">◄ </t>
    </r>
    <r>
      <rPr>
        <b/>
        <sz val="9"/>
        <color rgb="FF4F612C"/>
        <rFont val="Calibri Light"/>
        <family val="2"/>
      </rPr>
      <t>1 kg/wk:</t>
    </r>
    <r>
      <rPr>
        <sz val="9"/>
        <color rgb="FF4F612C"/>
        <rFont val="Calibri Light"/>
        <family val="2"/>
      </rPr>
      <t xml:space="preserve"> Appears as light blue diagonal line in graph</t>
    </r>
  </si>
  <si>
    <t>© 2024 excel-template.net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</si>
</sst>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5" x14ac:knownFonts="1">
    <font>
      <sz val="10"/>
      <name val="Trebuchet MS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  <scheme val="minor"/>
    </font>
    <font>
      <b/>
      <sz val="16"/>
      <color indexed="9"/>
      <name val="Calibri Light"/>
      <family val="2"/>
    </font>
    <font>
      <sz val="10"/>
      <name val="Calibri Light"/>
      <family val="2"/>
    </font>
    <font>
      <u/>
      <sz val="10"/>
      <color theme="10"/>
      <name val="Calibri Light"/>
      <family val="2"/>
    </font>
    <font>
      <u/>
      <sz val="8"/>
      <color indexed="12"/>
      <name val="Calibri Light"/>
      <family val="2"/>
    </font>
    <font>
      <sz val="8"/>
      <name val="Calibri Light"/>
      <family val="2"/>
    </font>
    <font>
      <b/>
      <sz val="9"/>
      <name val="Calibri Light"/>
      <family val="2"/>
    </font>
    <font>
      <b/>
      <sz val="9"/>
      <color theme="1" tint="0.249977111117893"/>
      <name val="Calibri Light"/>
      <family val="2"/>
    </font>
    <font>
      <b/>
      <sz val="10"/>
      <name val="Calibri Light"/>
      <family val="2"/>
    </font>
    <font>
      <b/>
      <sz val="10"/>
      <color theme="1" tint="0.249977111117893"/>
      <name val="Calibri Light"/>
      <family val="2"/>
    </font>
    <font>
      <b/>
      <sz val="8"/>
      <name val="Calibri Light"/>
      <family val="2"/>
    </font>
    <font>
      <b/>
      <sz val="10"/>
      <color rgb="FF4F612C"/>
      <name val="Calibri Light"/>
      <family val="2"/>
    </font>
    <font>
      <sz val="9"/>
      <color rgb="FF4F612C"/>
      <name val="Calibri Light"/>
      <family val="2"/>
    </font>
    <font>
      <b/>
      <sz val="10"/>
      <color theme="0"/>
      <name val="Calibri Light"/>
      <family val="2"/>
    </font>
    <font>
      <b/>
      <sz val="8"/>
      <color theme="0"/>
      <name val="Calibri Light"/>
      <family val="2"/>
    </font>
    <font>
      <sz val="8"/>
      <color theme="0"/>
      <name val="Calibri Light"/>
      <family val="2"/>
    </font>
    <font>
      <sz val="10"/>
      <color theme="0"/>
      <name val="Calibri Light"/>
      <family val="2"/>
    </font>
    <font>
      <sz val="8"/>
      <color theme="4" tint="-0.249977111117893"/>
      <name val="Calibri Light"/>
      <family val="2"/>
    </font>
    <font>
      <b/>
      <sz val="9"/>
      <color rgb="FF4F612C"/>
      <name val="Calibri Light"/>
      <family val="2"/>
    </font>
    <font>
      <sz val="20"/>
      <color indexed="9"/>
      <name val="Calibri"/>
      <family val="2"/>
    </font>
    <font>
      <b/>
      <sz val="9"/>
      <color theme="1" tint="0.34998626667073579"/>
      <name val="Calibri Light"/>
      <family val="2"/>
    </font>
    <font>
      <b/>
      <sz val="10"/>
      <color theme="1" tint="0.34998626667073579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612C"/>
        <bgColor indexed="64"/>
      </patternFill>
    </fill>
    <fill>
      <patternFill patternType="solid">
        <fgColor rgb="FFEBF1DF"/>
        <bgColor indexed="64"/>
      </patternFill>
    </fill>
    <fill>
      <patternFill patternType="solid">
        <fgColor rgb="FFC4D69E"/>
        <bgColor indexed="64"/>
      </patternFill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4" fillId="4" borderId="0" xfId="0" applyFont="1" applyFill="1" applyAlignment="1">
      <alignment vertical="center"/>
    </xf>
    <xf numFmtId="0" fontId="5" fillId="0" borderId="0" xfId="0" applyFont="1"/>
    <xf numFmtId="0" fontId="6" fillId="5" borderId="0" xfId="2" applyFont="1" applyFill="1" applyBorder="1" applyAlignment="1" applyProtection="1">
      <alignment horizontal="left" vertical="center" indent="1"/>
    </xf>
    <xf numFmtId="0" fontId="7" fillId="5" borderId="0" xfId="1" applyFont="1" applyFill="1" applyBorder="1" applyAlignment="1" applyProtection="1">
      <alignment horizontal="left" vertical="center"/>
    </xf>
    <xf numFmtId="0" fontId="8" fillId="5" borderId="0" xfId="0" applyFont="1" applyFill="1" applyAlignment="1">
      <alignment horizontal="right" vertical="center" indent="1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12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11" fillId="5" borderId="0" xfId="0" applyNumberFormat="1" applyFont="1" applyFill="1" applyAlignment="1">
      <alignment horizontal="center" vertical="center"/>
    </xf>
    <xf numFmtId="2" fontId="12" fillId="5" borderId="0" xfId="0" applyNumberFormat="1" applyFont="1" applyFill="1" applyAlignment="1">
      <alignment horizontal="center" vertical="center"/>
    </xf>
    <xf numFmtId="0" fontId="5" fillId="5" borderId="0" xfId="0" quotePrefix="1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/>
    <xf numFmtId="0" fontId="14" fillId="0" borderId="0" xfId="0" applyFont="1"/>
    <xf numFmtId="0" fontId="8" fillId="2" borderId="0" xfId="0" applyFont="1" applyFill="1" applyAlignment="1">
      <alignment horizontal="right"/>
    </xf>
    <xf numFmtId="14" fontId="8" fillId="2" borderId="0" xfId="0" applyNumberFormat="1" applyFont="1" applyFill="1"/>
    <xf numFmtId="0" fontId="15" fillId="0" borderId="0" xfId="0" applyFont="1"/>
    <xf numFmtId="0" fontId="13" fillId="2" borderId="0" xfId="0" applyFont="1" applyFill="1"/>
    <xf numFmtId="0" fontId="8" fillId="0" borderId="1" xfId="0" applyFont="1" applyBorder="1"/>
    <xf numFmtId="2" fontId="8" fillId="2" borderId="0" xfId="0" applyNumberFormat="1" applyFont="1" applyFill="1"/>
    <xf numFmtId="0" fontId="16" fillId="4" borderId="5" xfId="0" applyFont="1" applyFill="1" applyBorder="1" applyAlignment="1">
      <alignment horizontal="left" vertical="center" indent="1"/>
    </xf>
    <xf numFmtId="0" fontId="17" fillId="4" borderId="5" xfId="0" applyFont="1" applyFill="1" applyBorder="1" applyAlignment="1">
      <alignment horizontal="center" vertical="center"/>
    </xf>
    <xf numFmtId="0" fontId="19" fillId="4" borderId="5" xfId="0" quotePrefix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2" fontId="8" fillId="5" borderId="0" xfId="0" applyNumberFormat="1" applyFont="1" applyFill="1" applyAlignment="1">
      <alignment horizontal="center" vertical="center"/>
    </xf>
    <xf numFmtId="2" fontId="20" fillId="6" borderId="0" xfId="0" applyNumberFormat="1" applyFont="1" applyFill="1" applyAlignment="1">
      <alignment horizontal="center" vertical="center"/>
    </xf>
    <xf numFmtId="164" fontId="5" fillId="0" borderId="3" xfId="0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2" fontId="5" fillId="0" borderId="0" xfId="0" applyNumberFormat="1" applyFont="1"/>
    <xf numFmtId="164" fontId="5" fillId="3" borderId="0" xfId="0" applyNumberFormat="1" applyFont="1" applyFill="1"/>
    <xf numFmtId="0" fontId="5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2" fontId="8" fillId="3" borderId="0" xfId="0" applyNumberFormat="1" applyFont="1" applyFill="1"/>
    <xf numFmtId="0" fontId="21" fillId="0" borderId="0" xfId="0" applyFont="1"/>
    <xf numFmtId="0" fontId="22" fillId="4" borderId="0" xfId="0" applyFont="1" applyFill="1" applyAlignment="1">
      <alignment horizontal="left" vertical="center" indent="1"/>
    </xf>
    <xf numFmtId="0" fontId="23" fillId="5" borderId="0" xfId="0" applyFont="1" applyFill="1" applyAlignment="1">
      <alignment horizontal="right" vertical="center"/>
    </xf>
    <xf numFmtId="2" fontId="24" fillId="5" borderId="0" xfId="0" applyNumberFormat="1" applyFont="1" applyFill="1" applyAlignment="1">
      <alignment horizontal="center" vertical="center"/>
    </xf>
  </cellXfs>
  <cellStyles count="3">
    <cellStyle name="Hyperlink_weight-loss-log" xfId="1" xr:uid="{00000000-0005-0000-0000-000001000000}"/>
    <cellStyle name="Link" xfId="2" builtinId="8" customBuiltin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66"/>
      <rgbColor rgb="00CC00CC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CDCE6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4F612C"/>
      <color rgb="FF779241"/>
      <color rgb="FFC4D69E"/>
      <color rgb="FFEBF1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F612C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rgbClr val="4F612C"/>
                </a:solidFill>
              </a:rPr>
              <a:t>My Weight Loss Chart</a:t>
            </a:r>
          </a:p>
        </c:rich>
      </c:tx>
      <c:layout>
        <c:manualLayout>
          <c:xMode val="edge"/>
          <c:yMode val="edge"/>
          <c:x val="0.3563402889245586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05350454788657"/>
          <c:y val="9.2391304347826081E-2"/>
          <c:w val="0.83253076511503477"/>
          <c:h val="0.81612318840579712"/>
        </c:manualLayout>
      </c:layout>
      <c:scatterChart>
        <c:scatterStyle val="lineMarker"/>
        <c:varyColors val="0"/>
        <c:ser>
          <c:idx val="0"/>
          <c:order val="0"/>
          <c:tx>
            <c:v>Weight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4F612C"/>
              </a:solidFill>
              <a:ln>
                <a:noFill/>
                <a:prstDash val="solid"/>
              </a:ln>
            </c:spPr>
          </c:marker>
          <c:xVal>
            <c:numRef>
              <c:f>lbs!$C$28:$C$118</c:f>
              <c:numCache>
                <c:formatCode>m/d/yy;@</c:formatCode>
                <c:ptCount val="9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45297</c:v>
                </c:pt>
                <c:pt idx="5">
                  <c:v>45298</c:v>
                </c:pt>
                <c:pt idx="6">
                  <c:v>45299</c:v>
                </c:pt>
                <c:pt idx="7">
                  <c:v>45300</c:v>
                </c:pt>
                <c:pt idx="8">
                  <c:v>45301</c:v>
                </c:pt>
                <c:pt idx="9">
                  <c:v>45302</c:v>
                </c:pt>
                <c:pt idx="10">
                  <c:v>45303</c:v>
                </c:pt>
                <c:pt idx="11">
                  <c:v>45304</c:v>
                </c:pt>
                <c:pt idx="12">
                  <c:v>45305</c:v>
                </c:pt>
                <c:pt idx="13">
                  <c:v>45306</c:v>
                </c:pt>
                <c:pt idx="14">
                  <c:v>45307</c:v>
                </c:pt>
                <c:pt idx="15">
                  <c:v>45308</c:v>
                </c:pt>
                <c:pt idx="16">
                  <c:v>45309</c:v>
                </c:pt>
                <c:pt idx="17">
                  <c:v>45310</c:v>
                </c:pt>
                <c:pt idx="18">
                  <c:v>45311</c:v>
                </c:pt>
                <c:pt idx="19">
                  <c:v>45312</c:v>
                </c:pt>
                <c:pt idx="20">
                  <c:v>45313</c:v>
                </c:pt>
                <c:pt idx="21">
                  <c:v>45314</c:v>
                </c:pt>
                <c:pt idx="22">
                  <c:v>45315</c:v>
                </c:pt>
                <c:pt idx="23">
                  <c:v>45316</c:v>
                </c:pt>
                <c:pt idx="24">
                  <c:v>45317</c:v>
                </c:pt>
                <c:pt idx="25">
                  <c:v>45318</c:v>
                </c:pt>
                <c:pt idx="26">
                  <c:v>45319</c:v>
                </c:pt>
                <c:pt idx="27">
                  <c:v>45320</c:v>
                </c:pt>
                <c:pt idx="28">
                  <c:v>45321</c:v>
                </c:pt>
                <c:pt idx="29">
                  <c:v>45322</c:v>
                </c:pt>
                <c:pt idx="30">
                  <c:v>45323</c:v>
                </c:pt>
                <c:pt idx="31">
                  <c:v>45324</c:v>
                </c:pt>
                <c:pt idx="32">
                  <c:v>45325</c:v>
                </c:pt>
                <c:pt idx="33">
                  <c:v>45326</c:v>
                </c:pt>
                <c:pt idx="34">
                  <c:v>45327</c:v>
                </c:pt>
                <c:pt idx="35">
                  <c:v>45328</c:v>
                </c:pt>
                <c:pt idx="36">
                  <c:v>45329</c:v>
                </c:pt>
                <c:pt idx="37">
                  <c:v>45330</c:v>
                </c:pt>
                <c:pt idx="38">
                  <c:v>45331</c:v>
                </c:pt>
                <c:pt idx="39">
                  <c:v>45332</c:v>
                </c:pt>
                <c:pt idx="40">
                  <c:v>45333</c:v>
                </c:pt>
                <c:pt idx="41">
                  <c:v>45334</c:v>
                </c:pt>
                <c:pt idx="42">
                  <c:v>45335</c:v>
                </c:pt>
                <c:pt idx="43">
                  <c:v>45336</c:v>
                </c:pt>
                <c:pt idx="44">
                  <c:v>45337</c:v>
                </c:pt>
                <c:pt idx="45">
                  <c:v>45338</c:v>
                </c:pt>
                <c:pt idx="46">
                  <c:v>45339</c:v>
                </c:pt>
                <c:pt idx="47">
                  <c:v>45340</c:v>
                </c:pt>
                <c:pt idx="48">
                  <c:v>45341</c:v>
                </c:pt>
                <c:pt idx="49">
                  <c:v>45342</c:v>
                </c:pt>
                <c:pt idx="50">
                  <c:v>45343</c:v>
                </c:pt>
                <c:pt idx="51">
                  <c:v>45344</c:v>
                </c:pt>
                <c:pt idx="52">
                  <c:v>45345</c:v>
                </c:pt>
                <c:pt idx="53">
                  <c:v>45346</c:v>
                </c:pt>
                <c:pt idx="54">
                  <c:v>45347</c:v>
                </c:pt>
                <c:pt idx="55">
                  <c:v>45348</c:v>
                </c:pt>
                <c:pt idx="56">
                  <c:v>45349</c:v>
                </c:pt>
                <c:pt idx="57">
                  <c:v>45350</c:v>
                </c:pt>
                <c:pt idx="58">
                  <c:v>45351</c:v>
                </c:pt>
                <c:pt idx="59">
                  <c:v>45352</c:v>
                </c:pt>
                <c:pt idx="60">
                  <c:v>45353</c:v>
                </c:pt>
                <c:pt idx="61">
                  <c:v>45354</c:v>
                </c:pt>
                <c:pt idx="62">
                  <c:v>45355</c:v>
                </c:pt>
                <c:pt idx="63">
                  <c:v>45356</c:v>
                </c:pt>
                <c:pt idx="64">
                  <c:v>45357</c:v>
                </c:pt>
                <c:pt idx="65">
                  <c:v>45358</c:v>
                </c:pt>
                <c:pt idx="66">
                  <c:v>45359</c:v>
                </c:pt>
                <c:pt idx="67">
                  <c:v>45360</c:v>
                </c:pt>
                <c:pt idx="68">
                  <c:v>45361</c:v>
                </c:pt>
                <c:pt idx="69">
                  <c:v>45362</c:v>
                </c:pt>
                <c:pt idx="70">
                  <c:v>45363</c:v>
                </c:pt>
                <c:pt idx="71">
                  <c:v>45364</c:v>
                </c:pt>
                <c:pt idx="72">
                  <c:v>45365</c:v>
                </c:pt>
                <c:pt idx="73">
                  <c:v>45366</c:v>
                </c:pt>
                <c:pt idx="74">
                  <c:v>45367</c:v>
                </c:pt>
                <c:pt idx="75">
                  <c:v>45368</c:v>
                </c:pt>
                <c:pt idx="76">
                  <c:v>45369</c:v>
                </c:pt>
                <c:pt idx="77">
                  <c:v>45370</c:v>
                </c:pt>
                <c:pt idx="78">
                  <c:v>45371</c:v>
                </c:pt>
                <c:pt idx="79">
                  <c:v>45372</c:v>
                </c:pt>
                <c:pt idx="80">
                  <c:v>45373</c:v>
                </c:pt>
                <c:pt idx="81">
                  <c:v>45374</c:v>
                </c:pt>
                <c:pt idx="82">
                  <c:v>45375</c:v>
                </c:pt>
                <c:pt idx="83">
                  <c:v>45376</c:v>
                </c:pt>
                <c:pt idx="84">
                  <c:v>45377</c:v>
                </c:pt>
                <c:pt idx="85">
                  <c:v>45378</c:v>
                </c:pt>
                <c:pt idx="86">
                  <c:v>45379</c:v>
                </c:pt>
                <c:pt idx="87">
                  <c:v>45380</c:v>
                </c:pt>
                <c:pt idx="88">
                  <c:v>45381</c:v>
                </c:pt>
                <c:pt idx="89">
                  <c:v>45382</c:v>
                </c:pt>
              </c:numCache>
            </c:numRef>
          </c:xVal>
          <c:yVal>
            <c:numRef>
              <c:f>lbs!$D$28:$D$118</c:f>
              <c:numCache>
                <c:formatCode>General</c:formatCode>
                <c:ptCount val="91"/>
                <c:pt idx="0">
                  <c:v>222</c:v>
                </c:pt>
                <c:pt idx="1">
                  <c:v>221</c:v>
                </c:pt>
                <c:pt idx="2">
                  <c:v>221.5</c:v>
                </c:pt>
                <c:pt idx="3">
                  <c:v>222</c:v>
                </c:pt>
                <c:pt idx="4">
                  <c:v>220.5</c:v>
                </c:pt>
                <c:pt idx="5">
                  <c:v>220.4</c:v>
                </c:pt>
                <c:pt idx="6">
                  <c:v>220.8</c:v>
                </c:pt>
                <c:pt idx="7">
                  <c:v>223.2</c:v>
                </c:pt>
                <c:pt idx="8">
                  <c:v>221.7</c:v>
                </c:pt>
                <c:pt idx="9">
                  <c:v>220.8</c:v>
                </c:pt>
                <c:pt idx="10">
                  <c:v>222.3</c:v>
                </c:pt>
                <c:pt idx="11">
                  <c:v>220.8</c:v>
                </c:pt>
                <c:pt idx="12">
                  <c:v>219.8</c:v>
                </c:pt>
                <c:pt idx="13">
                  <c:v>219.6</c:v>
                </c:pt>
                <c:pt idx="14">
                  <c:v>216</c:v>
                </c:pt>
                <c:pt idx="15">
                  <c:v>217.4</c:v>
                </c:pt>
                <c:pt idx="16">
                  <c:v>216.5</c:v>
                </c:pt>
                <c:pt idx="17">
                  <c:v>218.2</c:v>
                </c:pt>
                <c:pt idx="18">
                  <c:v>217.4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A1-8E4D-84D2-516642C0DB5A}"/>
            </c:ext>
          </c:extLst>
        </c:ser>
        <c:ser>
          <c:idx val="1"/>
          <c:order val="1"/>
          <c:tx>
            <c:strRef>
              <c:f>lbs!$B$14</c:f>
              <c:strCache>
                <c:ptCount val="1"/>
                <c:pt idx="0">
                  <c:v>BMI=19</c:v>
                </c:pt>
              </c:strCache>
            </c:strRef>
          </c:tx>
          <c:spPr>
            <a:ln w="3175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688687790430691E-2"/>
                  <c:y val="3.26086956521739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A1-8E4D-84D2-516642C0D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(lbs!$C$10,lbs!$C$11)</c:f>
              <c:numCache>
                <c:formatCode>m/d/yy</c:formatCode>
                <c:ptCount val="2"/>
                <c:pt idx="0">
                  <c:v>45292</c:v>
                </c:pt>
                <c:pt idx="1">
                  <c:v>45382</c:v>
                </c:pt>
              </c:numCache>
            </c:numRef>
          </c:xVal>
          <c:yVal>
            <c:numRef>
              <c:f>(lbs!$D$14,lbs!$D$14)</c:f>
              <c:numCache>
                <c:formatCode>0.00</c:formatCode>
                <c:ptCount val="2"/>
                <c:pt idx="0">
                  <c:v>134.33108108108109</c:v>
                </c:pt>
                <c:pt idx="1">
                  <c:v>134.33108108108109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A1-8E4D-84D2-516642C0DB5A}"/>
            </c:ext>
          </c:extLst>
        </c:ser>
        <c:ser>
          <c:idx val="2"/>
          <c:order val="2"/>
          <c:tx>
            <c:strRef>
              <c:f>lbs!$B$15</c:f>
              <c:strCache>
                <c:ptCount val="1"/>
                <c:pt idx="0">
                  <c:v>BMI=25</c:v>
                </c:pt>
              </c:strCache>
            </c:strRef>
          </c:tx>
          <c:spPr>
            <a:ln w="38100">
              <a:solidFill>
                <a:srgbClr val="4F612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121455323702513E-2"/>
                  <c:y val="3.2608695652173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4F612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A1-8E4D-84D2-516642C0D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4F612C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(lbs!$C$10,lbs!$C$11)</c:f>
              <c:numCache>
                <c:formatCode>m/d/yy</c:formatCode>
                <c:ptCount val="2"/>
                <c:pt idx="0">
                  <c:v>45292</c:v>
                </c:pt>
                <c:pt idx="1">
                  <c:v>45382</c:v>
                </c:pt>
              </c:numCache>
            </c:numRef>
          </c:xVal>
          <c:yVal>
            <c:numRef>
              <c:f>(lbs!$D$15,lbs!$D$15)</c:f>
              <c:numCache>
                <c:formatCode>0.00</c:formatCode>
                <c:ptCount val="2"/>
                <c:pt idx="0">
                  <c:v>176.75142247510669</c:v>
                </c:pt>
                <c:pt idx="1">
                  <c:v>176.75142247510669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A1-8E4D-84D2-516642C0DB5A}"/>
            </c:ext>
          </c:extLst>
        </c:ser>
        <c:ser>
          <c:idx val="3"/>
          <c:order val="3"/>
          <c:tx>
            <c:strRef>
              <c:f>lbs!$B$16</c:f>
              <c:strCache>
                <c:ptCount val="1"/>
                <c:pt idx="0">
                  <c:v>BMI=30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3175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A1-8E4D-84D2-516642C0DB5A}"/>
              </c:ext>
            </c:extLst>
          </c:dPt>
          <c:dLbls>
            <c:dLbl>
              <c:idx val="0"/>
              <c:layout>
                <c:manualLayout>
                  <c:x val="-1.5548505874967896E-2"/>
                  <c:y val="3.6231884057971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A1-8E4D-84D2-516642C0D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(lbs!$C$10,lbs!$C$11)</c:f>
              <c:numCache>
                <c:formatCode>m/d/yy</c:formatCode>
                <c:ptCount val="2"/>
                <c:pt idx="0">
                  <c:v>45292</c:v>
                </c:pt>
                <c:pt idx="1">
                  <c:v>45382</c:v>
                </c:pt>
              </c:numCache>
            </c:numRef>
          </c:xVal>
          <c:yVal>
            <c:numRef>
              <c:f>(lbs!$D$16,lbs!$D$16)</c:f>
              <c:numCache>
                <c:formatCode>0.00</c:formatCode>
                <c:ptCount val="2"/>
                <c:pt idx="0">
                  <c:v>212.10170697012802</c:v>
                </c:pt>
                <c:pt idx="1">
                  <c:v>212.10170697012802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A1-8E4D-84D2-516642C0DB5A}"/>
            </c:ext>
          </c:extLst>
        </c:ser>
        <c:ser>
          <c:idx val="4"/>
          <c:order val="4"/>
          <c:tx>
            <c:v>Goal</c:v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spPr>
              <a:solidFill>
                <a:schemeClr val="bg1">
                  <a:alpha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ln w="0">
                      <a:noFill/>
                    </a:ln>
                    <a:solidFill>
                      <a:schemeClr val="accent3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lbs!$F$5</c:f>
              <c:numCache>
                <c:formatCode>m/d/yy;@</c:formatCode>
                <c:ptCount val="1"/>
                <c:pt idx="0">
                  <c:v>45382</c:v>
                </c:pt>
              </c:numCache>
            </c:numRef>
          </c:xVal>
          <c:yVal>
            <c:numRef>
              <c:f>lbs!$F$4</c:f>
              <c:numCache>
                <c:formatCode>General</c:formatCode>
                <c:ptCount val="1"/>
                <c:pt idx="0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DA1-8E4D-84D2-516642C0DB5A}"/>
            </c:ext>
          </c:extLst>
        </c:ser>
        <c:ser>
          <c:idx val="5"/>
          <c:order val="5"/>
          <c:tx>
            <c:v>1 lb/wk</c:v>
          </c:tx>
          <c:spPr>
            <a:ln w="15875">
              <a:solidFill>
                <a:srgbClr val="779241"/>
              </a:solidFill>
              <a:prstDash val="sysDot"/>
            </a:ln>
          </c:spPr>
          <c:marker>
            <c:symbol val="none"/>
          </c:marker>
          <c:dLbls>
            <c:dLbl>
              <c:idx val="9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A1-8E4D-84D2-516642C0DB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lbs!$C$28:$C$118</c:f>
              <c:numCache>
                <c:formatCode>m/d/yy;@</c:formatCode>
                <c:ptCount val="9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45297</c:v>
                </c:pt>
                <c:pt idx="5">
                  <c:v>45298</c:v>
                </c:pt>
                <c:pt idx="6">
                  <c:v>45299</c:v>
                </c:pt>
                <c:pt idx="7">
                  <c:v>45300</c:v>
                </c:pt>
                <c:pt idx="8">
                  <c:v>45301</c:v>
                </c:pt>
                <c:pt idx="9">
                  <c:v>45302</c:v>
                </c:pt>
                <c:pt idx="10">
                  <c:v>45303</c:v>
                </c:pt>
                <c:pt idx="11">
                  <c:v>45304</c:v>
                </c:pt>
                <c:pt idx="12">
                  <c:v>45305</c:v>
                </c:pt>
                <c:pt idx="13">
                  <c:v>45306</c:v>
                </c:pt>
                <c:pt idx="14">
                  <c:v>45307</c:v>
                </c:pt>
                <c:pt idx="15">
                  <c:v>45308</c:v>
                </c:pt>
                <c:pt idx="16">
                  <c:v>45309</c:v>
                </c:pt>
                <c:pt idx="17">
                  <c:v>45310</c:v>
                </c:pt>
                <c:pt idx="18">
                  <c:v>45311</c:v>
                </c:pt>
                <c:pt idx="19">
                  <c:v>45312</c:v>
                </c:pt>
                <c:pt idx="20">
                  <c:v>45313</c:v>
                </c:pt>
                <c:pt idx="21">
                  <c:v>45314</c:v>
                </c:pt>
                <c:pt idx="22">
                  <c:v>45315</c:v>
                </c:pt>
                <c:pt idx="23">
                  <c:v>45316</c:v>
                </c:pt>
                <c:pt idx="24">
                  <c:v>45317</c:v>
                </c:pt>
                <c:pt idx="25">
                  <c:v>45318</c:v>
                </c:pt>
                <c:pt idx="26">
                  <c:v>45319</c:v>
                </c:pt>
                <c:pt idx="27">
                  <c:v>45320</c:v>
                </c:pt>
                <c:pt idx="28">
                  <c:v>45321</c:v>
                </c:pt>
                <c:pt idx="29">
                  <c:v>45322</c:v>
                </c:pt>
                <c:pt idx="30">
                  <c:v>45323</c:v>
                </c:pt>
                <c:pt idx="31">
                  <c:v>45324</c:v>
                </c:pt>
                <c:pt idx="32">
                  <c:v>45325</c:v>
                </c:pt>
                <c:pt idx="33">
                  <c:v>45326</c:v>
                </c:pt>
                <c:pt idx="34">
                  <c:v>45327</c:v>
                </c:pt>
                <c:pt idx="35">
                  <c:v>45328</c:v>
                </c:pt>
                <c:pt idx="36">
                  <c:v>45329</c:v>
                </c:pt>
                <c:pt idx="37">
                  <c:v>45330</c:v>
                </c:pt>
                <c:pt idx="38">
                  <c:v>45331</c:v>
                </c:pt>
                <c:pt idx="39">
                  <c:v>45332</c:v>
                </c:pt>
                <c:pt idx="40">
                  <c:v>45333</c:v>
                </c:pt>
                <c:pt idx="41">
                  <c:v>45334</c:v>
                </c:pt>
                <c:pt idx="42">
                  <c:v>45335</c:v>
                </c:pt>
                <c:pt idx="43">
                  <c:v>45336</c:v>
                </c:pt>
                <c:pt idx="44">
                  <c:v>45337</c:v>
                </c:pt>
                <c:pt idx="45">
                  <c:v>45338</c:v>
                </c:pt>
                <c:pt idx="46">
                  <c:v>45339</c:v>
                </c:pt>
                <c:pt idx="47">
                  <c:v>45340</c:v>
                </c:pt>
                <c:pt idx="48">
                  <c:v>45341</c:v>
                </c:pt>
                <c:pt idx="49">
                  <c:v>45342</c:v>
                </c:pt>
                <c:pt idx="50">
                  <c:v>45343</c:v>
                </c:pt>
                <c:pt idx="51">
                  <c:v>45344</c:v>
                </c:pt>
                <c:pt idx="52">
                  <c:v>45345</c:v>
                </c:pt>
                <c:pt idx="53">
                  <c:v>45346</c:v>
                </c:pt>
                <c:pt idx="54">
                  <c:v>45347</c:v>
                </c:pt>
                <c:pt idx="55">
                  <c:v>45348</c:v>
                </c:pt>
                <c:pt idx="56">
                  <c:v>45349</c:v>
                </c:pt>
                <c:pt idx="57">
                  <c:v>45350</c:v>
                </c:pt>
                <c:pt idx="58">
                  <c:v>45351</c:v>
                </c:pt>
                <c:pt idx="59">
                  <c:v>45352</c:v>
                </c:pt>
                <c:pt idx="60">
                  <c:v>45353</c:v>
                </c:pt>
                <c:pt idx="61">
                  <c:v>45354</c:v>
                </c:pt>
                <c:pt idx="62">
                  <c:v>45355</c:v>
                </c:pt>
                <c:pt idx="63">
                  <c:v>45356</c:v>
                </c:pt>
                <c:pt idx="64">
                  <c:v>45357</c:v>
                </c:pt>
                <c:pt idx="65">
                  <c:v>45358</c:v>
                </c:pt>
                <c:pt idx="66">
                  <c:v>45359</c:v>
                </c:pt>
                <c:pt idx="67">
                  <c:v>45360</c:v>
                </c:pt>
                <c:pt idx="68">
                  <c:v>45361</c:v>
                </c:pt>
                <c:pt idx="69">
                  <c:v>45362</c:v>
                </c:pt>
                <c:pt idx="70">
                  <c:v>45363</c:v>
                </c:pt>
                <c:pt idx="71">
                  <c:v>45364</c:v>
                </c:pt>
                <c:pt idx="72">
                  <c:v>45365</c:v>
                </c:pt>
                <c:pt idx="73">
                  <c:v>45366</c:v>
                </c:pt>
                <c:pt idx="74">
                  <c:v>45367</c:v>
                </c:pt>
                <c:pt idx="75">
                  <c:v>45368</c:v>
                </c:pt>
                <c:pt idx="76">
                  <c:v>45369</c:v>
                </c:pt>
                <c:pt idx="77">
                  <c:v>45370</c:v>
                </c:pt>
                <c:pt idx="78">
                  <c:v>45371</c:v>
                </c:pt>
                <c:pt idx="79">
                  <c:v>45372</c:v>
                </c:pt>
                <c:pt idx="80">
                  <c:v>45373</c:v>
                </c:pt>
                <c:pt idx="81">
                  <c:v>45374</c:v>
                </c:pt>
                <c:pt idx="82">
                  <c:v>45375</c:v>
                </c:pt>
                <c:pt idx="83">
                  <c:v>45376</c:v>
                </c:pt>
                <c:pt idx="84">
                  <c:v>45377</c:v>
                </c:pt>
                <c:pt idx="85">
                  <c:v>45378</c:v>
                </c:pt>
                <c:pt idx="86">
                  <c:v>45379</c:v>
                </c:pt>
                <c:pt idx="87">
                  <c:v>45380</c:v>
                </c:pt>
                <c:pt idx="88">
                  <c:v>45381</c:v>
                </c:pt>
                <c:pt idx="89">
                  <c:v>45382</c:v>
                </c:pt>
              </c:numCache>
            </c:numRef>
          </c:xVal>
          <c:yVal>
            <c:numRef>
              <c:f>lbs!$G$28:$G$118</c:f>
              <c:numCache>
                <c:formatCode>0.00</c:formatCode>
                <c:ptCount val="91"/>
                <c:pt idx="0">
                  <c:v>221.85714285714286</c:v>
                </c:pt>
                <c:pt idx="1">
                  <c:v>221.71428571428572</c:v>
                </c:pt>
                <c:pt idx="2">
                  <c:v>221.57142857142858</c:v>
                </c:pt>
                <c:pt idx="3">
                  <c:v>221.42857142857142</c:v>
                </c:pt>
                <c:pt idx="4">
                  <c:v>221.28571428571428</c:v>
                </c:pt>
                <c:pt idx="5">
                  <c:v>221.14285714285714</c:v>
                </c:pt>
                <c:pt idx="6">
                  <c:v>221</c:v>
                </c:pt>
                <c:pt idx="7">
                  <c:v>220.85714285714286</c:v>
                </c:pt>
                <c:pt idx="8">
                  <c:v>220.71428571428572</c:v>
                </c:pt>
                <c:pt idx="9">
                  <c:v>220.57142857142858</c:v>
                </c:pt>
                <c:pt idx="10">
                  <c:v>220.42857142857142</c:v>
                </c:pt>
                <c:pt idx="11">
                  <c:v>220.28571428571428</c:v>
                </c:pt>
                <c:pt idx="12">
                  <c:v>220.14285714285714</c:v>
                </c:pt>
                <c:pt idx="13">
                  <c:v>220</c:v>
                </c:pt>
                <c:pt idx="14">
                  <c:v>219.85714285714286</c:v>
                </c:pt>
                <c:pt idx="15">
                  <c:v>219.71428571428572</c:v>
                </c:pt>
                <c:pt idx="16">
                  <c:v>219.57142857142858</c:v>
                </c:pt>
                <c:pt idx="17">
                  <c:v>219.42857142857142</c:v>
                </c:pt>
                <c:pt idx="18">
                  <c:v>219.28571428571428</c:v>
                </c:pt>
                <c:pt idx="19">
                  <c:v>219.14285714285714</c:v>
                </c:pt>
                <c:pt idx="20">
                  <c:v>219</c:v>
                </c:pt>
                <c:pt idx="21">
                  <c:v>218.85714285714286</c:v>
                </c:pt>
                <c:pt idx="22">
                  <c:v>218.71428571428572</c:v>
                </c:pt>
                <c:pt idx="23">
                  <c:v>218.57142857142858</c:v>
                </c:pt>
                <c:pt idx="24">
                  <c:v>218.42857142857142</c:v>
                </c:pt>
                <c:pt idx="25">
                  <c:v>218.28571428571428</c:v>
                </c:pt>
                <c:pt idx="26">
                  <c:v>218.14285714285714</c:v>
                </c:pt>
                <c:pt idx="27">
                  <c:v>218</c:v>
                </c:pt>
                <c:pt idx="28">
                  <c:v>217.85714285714286</c:v>
                </c:pt>
                <c:pt idx="29">
                  <c:v>217.71428571428572</c:v>
                </c:pt>
                <c:pt idx="30">
                  <c:v>217.57142857142858</c:v>
                </c:pt>
                <c:pt idx="31">
                  <c:v>217.42857142857142</c:v>
                </c:pt>
                <c:pt idx="32">
                  <c:v>217.28571428571428</c:v>
                </c:pt>
                <c:pt idx="33">
                  <c:v>217.14285714285714</c:v>
                </c:pt>
                <c:pt idx="34">
                  <c:v>217</c:v>
                </c:pt>
                <c:pt idx="35">
                  <c:v>216.85714285714286</c:v>
                </c:pt>
                <c:pt idx="36">
                  <c:v>216.71428571428572</c:v>
                </c:pt>
                <c:pt idx="37">
                  <c:v>216.57142857142858</c:v>
                </c:pt>
                <c:pt idx="38">
                  <c:v>216.42857142857142</c:v>
                </c:pt>
                <c:pt idx="39">
                  <c:v>216.28571428571428</c:v>
                </c:pt>
                <c:pt idx="40">
                  <c:v>216.14285714285714</c:v>
                </c:pt>
                <c:pt idx="41">
                  <c:v>216</c:v>
                </c:pt>
                <c:pt idx="42">
                  <c:v>215.85714285714286</c:v>
                </c:pt>
                <c:pt idx="43">
                  <c:v>215.71428571428572</c:v>
                </c:pt>
                <c:pt idx="44">
                  <c:v>215.57142857142858</c:v>
                </c:pt>
                <c:pt idx="45">
                  <c:v>215.42857142857142</c:v>
                </c:pt>
                <c:pt idx="46">
                  <c:v>215.28571428571428</c:v>
                </c:pt>
                <c:pt idx="47">
                  <c:v>215.14285714285714</c:v>
                </c:pt>
                <c:pt idx="48">
                  <c:v>215</c:v>
                </c:pt>
                <c:pt idx="49">
                  <c:v>214.85714285714286</c:v>
                </c:pt>
                <c:pt idx="50">
                  <c:v>214.71428571428572</c:v>
                </c:pt>
                <c:pt idx="51">
                  <c:v>214.57142857142858</c:v>
                </c:pt>
                <c:pt idx="52">
                  <c:v>214.42857142857142</c:v>
                </c:pt>
                <c:pt idx="53">
                  <c:v>214.28571428571428</c:v>
                </c:pt>
                <c:pt idx="54">
                  <c:v>214.14285714285714</c:v>
                </c:pt>
                <c:pt idx="55">
                  <c:v>214</c:v>
                </c:pt>
                <c:pt idx="56">
                  <c:v>213.85714285714286</c:v>
                </c:pt>
                <c:pt idx="57">
                  <c:v>213.71428571428572</c:v>
                </c:pt>
                <c:pt idx="58">
                  <c:v>213.57142857142858</c:v>
                </c:pt>
                <c:pt idx="59">
                  <c:v>213.42857142857142</c:v>
                </c:pt>
                <c:pt idx="60">
                  <c:v>213.28571428571428</c:v>
                </c:pt>
                <c:pt idx="61">
                  <c:v>213.14285714285714</c:v>
                </c:pt>
                <c:pt idx="62">
                  <c:v>213</c:v>
                </c:pt>
                <c:pt idx="63">
                  <c:v>212.85714285714286</c:v>
                </c:pt>
                <c:pt idx="64">
                  <c:v>212.71428571428572</c:v>
                </c:pt>
                <c:pt idx="65">
                  <c:v>212.57142857142858</c:v>
                </c:pt>
                <c:pt idx="66">
                  <c:v>212.42857142857142</c:v>
                </c:pt>
                <c:pt idx="67">
                  <c:v>212.28571428571428</c:v>
                </c:pt>
                <c:pt idx="68">
                  <c:v>212.14285714285714</c:v>
                </c:pt>
                <c:pt idx="69">
                  <c:v>212</c:v>
                </c:pt>
                <c:pt idx="70">
                  <c:v>211.85714285714286</c:v>
                </c:pt>
                <c:pt idx="71">
                  <c:v>211.71428571428572</c:v>
                </c:pt>
                <c:pt idx="72">
                  <c:v>211.57142857142858</c:v>
                </c:pt>
                <c:pt idx="73">
                  <c:v>211.42857142857142</c:v>
                </c:pt>
                <c:pt idx="74">
                  <c:v>211.28571428571428</c:v>
                </c:pt>
                <c:pt idx="75">
                  <c:v>211.14285714285714</c:v>
                </c:pt>
                <c:pt idx="76">
                  <c:v>211</c:v>
                </c:pt>
                <c:pt idx="77">
                  <c:v>210.85714285714286</c:v>
                </c:pt>
                <c:pt idx="78">
                  <c:v>210.71428571428572</c:v>
                </c:pt>
                <c:pt idx="79">
                  <c:v>210.57142857142858</c:v>
                </c:pt>
                <c:pt idx="80">
                  <c:v>210.42857142857142</c:v>
                </c:pt>
                <c:pt idx="81">
                  <c:v>210.28571428571428</c:v>
                </c:pt>
                <c:pt idx="82">
                  <c:v>210.14285714285714</c:v>
                </c:pt>
                <c:pt idx="83">
                  <c:v>210</c:v>
                </c:pt>
                <c:pt idx="84">
                  <c:v>209.85714285714286</c:v>
                </c:pt>
                <c:pt idx="85">
                  <c:v>209.71428571428572</c:v>
                </c:pt>
                <c:pt idx="86">
                  <c:v>209.57142857142858</c:v>
                </c:pt>
                <c:pt idx="87">
                  <c:v>209.42857142857142</c:v>
                </c:pt>
                <c:pt idx="88">
                  <c:v>209.28571428571428</c:v>
                </c:pt>
                <c:pt idx="89">
                  <c:v>209.14285714285714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DA1-8E4D-84D2-516642C0DB5A}"/>
            </c:ext>
          </c:extLst>
        </c:ser>
        <c:ser>
          <c:idx val="6"/>
          <c:order val="6"/>
          <c:tx>
            <c:v>2 lb/wk</c:v>
          </c:tx>
          <c:spPr>
            <a:ln w="15875">
              <a:solidFill>
                <a:srgbClr val="C4D69E"/>
              </a:solidFill>
              <a:prstDash val="sysDot"/>
            </a:ln>
          </c:spPr>
          <c:marker>
            <c:symbol val="none"/>
          </c:marker>
          <c:dLbls>
            <c:dLbl>
              <c:idx val="9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A1-8E4D-84D2-516642C0DB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lbs!$C$28:$C$118</c:f>
              <c:numCache>
                <c:formatCode>m/d/yy;@</c:formatCode>
                <c:ptCount val="9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45297</c:v>
                </c:pt>
                <c:pt idx="5">
                  <c:v>45298</c:v>
                </c:pt>
                <c:pt idx="6">
                  <c:v>45299</c:v>
                </c:pt>
                <c:pt idx="7">
                  <c:v>45300</c:v>
                </c:pt>
                <c:pt idx="8">
                  <c:v>45301</c:v>
                </c:pt>
                <c:pt idx="9">
                  <c:v>45302</c:v>
                </c:pt>
                <c:pt idx="10">
                  <c:v>45303</c:v>
                </c:pt>
                <c:pt idx="11">
                  <c:v>45304</c:v>
                </c:pt>
                <c:pt idx="12">
                  <c:v>45305</c:v>
                </c:pt>
                <c:pt idx="13">
                  <c:v>45306</c:v>
                </c:pt>
                <c:pt idx="14">
                  <c:v>45307</c:v>
                </c:pt>
                <c:pt idx="15">
                  <c:v>45308</c:v>
                </c:pt>
                <c:pt idx="16">
                  <c:v>45309</c:v>
                </c:pt>
                <c:pt idx="17">
                  <c:v>45310</c:v>
                </c:pt>
                <c:pt idx="18">
                  <c:v>45311</c:v>
                </c:pt>
                <c:pt idx="19">
                  <c:v>45312</c:v>
                </c:pt>
                <c:pt idx="20">
                  <c:v>45313</c:v>
                </c:pt>
                <c:pt idx="21">
                  <c:v>45314</c:v>
                </c:pt>
                <c:pt idx="22">
                  <c:v>45315</c:v>
                </c:pt>
                <c:pt idx="23">
                  <c:v>45316</c:v>
                </c:pt>
                <c:pt idx="24">
                  <c:v>45317</c:v>
                </c:pt>
                <c:pt idx="25">
                  <c:v>45318</c:v>
                </c:pt>
                <c:pt idx="26">
                  <c:v>45319</c:v>
                </c:pt>
                <c:pt idx="27">
                  <c:v>45320</c:v>
                </c:pt>
                <c:pt idx="28">
                  <c:v>45321</c:v>
                </c:pt>
                <c:pt idx="29">
                  <c:v>45322</c:v>
                </c:pt>
                <c:pt idx="30">
                  <c:v>45323</c:v>
                </c:pt>
                <c:pt idx="31">
                  <c:v>45324</c:v>
                </c:pt>
                <c:pt idx="32">
                  <c:v>45325</c:v>
                </c:pt>
                <c:pt idx="33">
                  <c:v>45326</c:v>
                </c:pt>
                <c:pt idx="34">
                  <c:v>45327</c:v>
                </c:pt>
                <c:pt idx="35">
                  <c:v>45328</c:v>
                </c:pt>
                <c:pt idx="36">
                  <c:v>45329</c:v>
                </c:pt>
                <c:pt idx="37">
                  <c:v>45330</c:v>
                </c:pt>
                <c:pt idx="38">
                  <c:v>45331</c:v>
                </c:pt>
                <c:pt idx="39">
                  <c:v>45332</c:v>
                </c:pt>
                <c:pt idx="40">
                  <c:v>45333</c:v>
                </c:pt>
                <c:pt idx="41">
                  <c:v>45334</c:v>
                </c:pt>
                <c:pt idx="42">
                  <c:v>45335</c:v>
                </c:pt>
                <c:pt idx="43">
                  <c:v>45336</c:v>
                </c:pt>
                <c:pt idx="44">
                  <c:v>45337</c:v>
                </c:pt>
                <c:pt idx="45">
                  <c:v>45338</c:v>
                </c:pt>
                <c:pt idx="46">
                  <c:v>45339</c:v>
                </c:pt>
                <c:pt idx="47">
                  <c:v>45340</c:v>
                </c:pt>
                <c:pt idx="48">
                  <c:v>45341</c:v>
                </c:pt>
                <c:pt idx="49">
                  <c:v>45342</c:v>
                </c:pt>
                <c:pt idx="50">
                  <c:v>45343</c:v>
                </c:pt>
                <c:pt idx="51">
                  <c:v>45344</c:v>
                </c:pt>
                <c:pt idx="52">
                  <c:v>45345</c:v>
                </c:pt>
                <c:pt idx="53">
                  <c:v>45346</c:v>
                </c:pt>
                <c:pt idx="54">
                  <c:v>45347</c:v>
                </c:pt>
                <c:pt idx="55">
                  <c:v>45348</c:v>
                </c:pt>
                <c:pt idx="56">
                  <c:v>45349</c:v>
                </c:pt>
                <c:pt idx="57">
                  <c:v>45350</c:v>
                </c:pt>
                <c:pt idx="58">
                  <c:v>45351</c:v>
                </c:pt>
                <c:pt idx="59">
                  <c:v>45352</c:v>
                </c:pt>
                <c:pt idx="60">
                  <c:v>45353</c:v>
                </c:pt>
                <c:pt idx="61">
                  <c:v>45354</c:v>
                </c:pt>
                <c:pt idx="62">
                  <c:v>45355</c:v>
                </c:pt>
                <c:pt idx="63">
                  <c:v>45356</c:v>
                </c:pt>
                <c:pt idx="64">
                  <c:v>45357</c:v>
                </c:pt>
                <c:pt idx="65">
                  <c:v>45358</c:v>
                </c:pt>
                <c:pt idx="66">
                  <c:v>45359</c:v>
                </c:pt>
                <c:pt idx="67">
                  <c:v>45360</c:v>
                </c:pt>
                <c:pt idx="68">
                  <c:v>45361</c:v>
                </c:pt>
                <c:pt idx="69">
                  <c:v>45362</c:v>
                </c:pt>
                <c:pt idx="70">
                  <c:v>45363</c:v>
                </c:pt>
                <c:pt idx="71">
                  <c:v>45364</c:v>
                </c:pt>
                <c:pt idx="72">
                  <c:v>45365</c:v>
                </c:pt>
                <c:pt idx="73">
                  <c:v>45366</c:v>
                </c:pt>
                <c:pt idx="74">
                  <c:v>45367</c:v>
                </c:pt>
                <c:pt idx="75">
                  <c:v>45368</c:v>
                </c:pt>
                <c:pt idx="76">
                  <c:v>45369</c:v>
                </c:pt>
                <c:pt idx="77">
                  <c:v>45370</c:v>
                </c:pt>
                <c:pt idx="78">
                  <c:v>45371</c:v>
                </c:pt>
                <c:pt idx="79">
                  <c:v>45372</c:v>
                </c:pt>
                <c:pt idx="80">
                  <c:v>45373</c:v>
                </c:pt>
                <c:pt idx="81">
                  <c:v>45374</c:v>
                </c:pt>
                <c:pt idx="82">
                  <c:v>45375</c:v>
                </c:pt>
                <c:pt idx="83">
                  <c:v>45376</c:v>
                </c:pt>
                <c:pt idx="84">
                  <c:v>45377</c:v>
                </c:pt>
                <c:pt idx="85">
                  <c:v>45378</c:v>
                </c:pt>
                <c:pt idx="86">
                  <c:v>45379</c:v>
                </c:pt>
                <c:pt idx="87">
                  <c:v>45380</c:v>
                </c:pt>
                <c:pt idx="88">
                  <c:v>45381</c:v>
                </c:pt>
                <c:pt idx="89">
                  <c:v>45382</c:v>
                </c:pt>
              </c:numCache>
            </c:numRef>
          </c:xVal>
          <c:yVal>
            <c:numRef>
              <c:f>lbs!$H$28:$H$118</c:f>
              <c:numCache>
                <c:formatCode>0.00</c:formatCode>
                <c:ptCount val="91"/>
                <c:pt idx="0">
                  <c:v>221.71428571428572</c:v>
                </c:pt>
                <c:pt idx="1">
                  <c:v>221.42857142857142</c:v>
                </c:pt>
                <c:pt idx="2">
                  <c:v>221.14285714285714</c:v>
                </c:pt>
                <c:pt idx="3">
                  <c:v>220.85714285714286</c:v>
                </c:pt>
                <c:pt idx="4">
                  <c:v>220.57142857142858</c:v>
                </c:pt>
                <c:pt idx="5">
                  <c:v>220.28571428571428</c:v>
                </c:pt>
                <c:pt idx="6">
                  <c:v>220</c:v>
                </c:pt>
                <c:pt idx="7">
                  <c:v>219.71428571428572</c:v>
                </c:pt>
                <c:pt idx="8">
                  <c:v>219.42857142857142</c:v>
                </c:pt>
                <c:pt idx="9">
                  <c:v>219.14285714285714</c:v>
                </c:pt>
                <c:pt idx="10">
                  <c:v>218.85714285714286</c:v>
                </c:pt>
                <c:pt idx="11">
                  <c:v>218.57142857142858</c:v>
                </c:pt>
                <c:pt idx="12">
                  <c:v>218.28571428571428</c:v>
                </c:pt>
                <c:pt idx="13">
                  <c:v>218</c:v>
                </c:pt>
                <c:pt idx="14">
                  <c:v>217.71428571428572</c:v>
                </c:pt>
                <c:pt idx="15">
                  <c:v>217.42857142857142</c:v>
                </c:pt>
                <c:pt idx="16">
                  <c:v>217.14285714285714</c:v>
                </c:pt>
                <c:pt idx="17">
                  <c:v>216.85714285714286</c:v>
                </c:pt>
                <c:pt idx="18">
                  <c:v>216.57142857142858</c:v>
                </c:pt>
                <c:pt idx="19">
                  <c:v>216.28571428571428</c:v>
                </c:pt>
                <c:pt idx="20">
                  <c:v>216</c:v>
                </c:pt>
                <c:pt idx="21">
                  <c:v>215.71428571428572</c:v>
                </c:pt>
                <c:pt idx="22">
                  <c:v>215.42857142857142</c:v>
                </c:pt>
                <c:pt idx="23">
                  <c:v>215.14285714285714</c:v>
                </c:pt>
                <c:pt idx="24">
                  <c:v>214.85714285714286</c:v>
                </c:pt>
                <c:pt idx="25">
                  <c:v>214.57142857142858</c:v>
                </c:pt>
                <c:pt idx="26">
                  <c:v>214.28571428571428</c:v>
                </c:pt>
                <c:pt idx="27">
                  <c:v>214</c:v>
                </c:pt>
                <c:pt idx="28">
                  <c:v>213.71428571428572</c:v>
                </c:pt>
                <c:pt idx="29">
                  <c:v>213.42857142857142</c:v>
                </c:pt>
                <c:pt idx="30">
                  <c:v>213.14285714285714</c:v>
                </c:pt>
                <c:pt idx="31">
                  <c:v>212.85714285714286</c:v>
                </c:pt>
                <c:pt idx="32">
                  <c:v>212.57142857142858</c:v>
                </c:pt>
                <c:pt idx="33">
                  <c:v>212.28571428571428</c:v>
                </c:pt>
                <c:pt idx="34">
                  <c:v>212</c:v>
                </c:pt>
                <c:pt idx="35">
                  <c:v>211.71428571428572</c:v>
                </c:pt>
                <c:pt idx="36">
                  <c:v>211.42857142857142</c:v>
                </c:pt>
                <c:pt idx="37">
                  <c:v>211.14285714285714</c:v>
                </c:pt>
                <c:pt idx="38">
                  <c:v>210.85714285714286</c:v>
                </c:pt>
                <c:pt idx="39">
                  <c:v>210.57142857142858</c:v>
                </c:pt>
                <c:pt idx="40">
                  <c:v>210.28571428571428</c:v>
                </c:pt>
                <c:pt idx="41">
                  <c:v>210</c:v>
                </c:pt>
                <c:pt idx="42">
                  <c:v>209.71428571428572</c:v>
                </c:pt>
                <c:pt idx="43">
                  <c:v>209.42857142857142</c:v>
                </c:pt>
                <c:pt idx="44">
                  <c:v>209.14285714285714</c:v>
                </c:pt>
                <c:pt idx="45">
                  <c:v>208.85714285714286</c:v>
                </c:pt>
                <c:pt idx="46">
                  <c:v>208.57142857142858</c:v>
                </c:pt>
                <c:pt idx="47">
                  <c:v>208.28571428571428</c:v>
                </c:pt>
                <c:pt idx="48">
                  <c:v>208</c:v>
                </c:pt>
                <c:pt idx="49">
                  <c:v>207.71428571428572</c:v>
                </c:pt>
                <c:pt idx="50">
                  <c:v>207.42857142857142</c:v>
                </c:pt>
                <c:pt idx="51">
                  <c:v>207.14285714285714</c:v>
                </c:pt>
                <c:pt idx="52">
                  <c:v>206.85714285714286</c:v>
                </c:pt>
                <c:pt idx="53">
                  <c:v>206.57142857142858</c:v>
                </c:pt>
                <c:pt idx="54">
                  <c:v>206.28571428571428</c:v>
                </c:pt>
                <c:pt idx="55">
                  <c:v>206</c:v>
                </c:pt>
                <c:pt idx="56">
                  <c:v>205.71428571428572</c:v>
                </c:pt>
                <c:pt idx="57">
                  <c:v>205.42857142857144</c:v>
                </c:pt>
                <c:pt idx="58">
                  <c:v>205.14285714285714</c:v>
                </c:pt>
                <c:pt idx="59">
                  <c:v>204.85714285714286</c:v>
                </c:pt>
                <c:pt idx="60">
                  <c:v>204.57142857142858</c:v>
                </c:pt>
                <c:pt idx="61">
                  <c:v>204.28571428571428</c:v>
                </c:pt>
                <c:pt idx="62">
                  <c:v>204</c:v>
                </c:pt>
                <c:pt idx="63">
                  <c:v>203.71428571428572</c:v>
                </c:pt>
                <c:pt idx="64">
                  <c:v>203.42857142857144</c:v>
                </c:pt>
                <c:pt idx="65">
                  <c:v>203.14285714285714</c:v>
                </c:pt>
                <c:pt idx="66">
                  <c:v>202.85714285714286</c:v>
                </c:pt>
                <c:pt idx="67">
                  <c:v>202.57142857142858</c:v>
                </c:pt>
                <c:pt idx="68">
                  <c:v>202.28571428571428</c:v>
                </c:pt>
                <c:pt idx="69">
                  <c:v>202</c:v>
                </c:pt>
                <c:pt idx="70">
                  <c:v>201.71428571428572</c:v>
                </c:pt>
                <c:pt idx="71">
                  <c:v>201.42857142857144</c:v>
                </c:pt>
                <c:pt idx="72">
                  <c:v>201.14285714285714</c:v>
                </c:pt>
                <c:pt idx="73">
                  <c:v>200.85714285714286</c:v>
                </c:pt>
                <c:pt idx="74">
                  <c:v>200.57142857142858</c:v>
                </c:pt>
                <c:pt idx="75">
                  <c:v>200.28571428571428</c:v>
                </c:pt>
                <c:pt idx="76">
                  <c:v>200</c:v>
                </c:pt>
                <c:pt idx="77">
                  <c:v>199.71428571428572</c:v>
                </c:pt>
                <c:pt idx="78">
                  <c:v>199.42857142857144</c:v>
                </c:pt>
                <c:pt idx="79">
                  <c:v>199.14285714285714</c:v>
                </c:pt>
                <c:pt idx="80">
                  <c:v>198.85714285714286</c:v>
                </c:pt>
                <c:pt idx="81">
                  <c:v>198.57142857142858</c:v>
                </c:pt>
                <c:pt idx="82">
                  <c:v>198.28571428571428</c:v>
                </c:pt>
                <c:pt idx="83">
                  <c:v>198</c:v>
                </c:pt>
                <c:pt idx="84">
                  <c:v>197.71428571428572</c:v>
                </c:pt>
                <c:pt idx="85">
                  <c:v>197.42857142857144</c:v>
                </c:pt>
                <c:pt idx="86">
                  <c:v>197.14285714285714</c:v>
                </c:pt>
                <c:pt idx="87">
                  <c:v>196.85714285714286</c:v>
                </c:pt>
                <c:pt idx="88">
                  <c:v>196.57142857142858</c:v>
                </c:pt>
                <c:pt idx="89">
                  <c:v>196.28571428571428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DA1-8E4D-84D2-516642C0D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7080400"/>
        <c:axId val="2007077680"/>
      </c:scatterChart>
      <c:valAx>
        <c:axId val="20070804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m/d;@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ysDash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7077680"/>
        <c:crosses val="autoZero"/>
        <c:crossBetween val="midCat"/>
      </c:valAx>
      <c:valAx>
        <c:axId val="2007077680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cs typeface="Arial"/>
                  </a:rPr>
                  <a:t>Weight</a:t>
                </a:r>
                <a:r>
                  <a:rPr lang="en-US" sz="10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cs typeface="Arial"/>
                  </a:rPr>
                  <a:t> (lbs)</a:t>
                </a:r>
              </a:p>
            </c:rich>
          </c:tx>
          <c:layout>
            <c:manualLayout>
              <c:xMode val="edge"/>
              <c:yMode val="edge"/>
              <c:x val="8.0256821829855531E-3"/>
              <c:y val="0.32065217391304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ysDash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7080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rgbClr val="4F612C"/>
                </a:solidFill>
              </a:defRPr>
            </a:pPr>
            <a:r>
              <a:rPr lang="en-US" b="1">
                <a:solidFill>
                  <a:srgbClr val="4F612C"/>
                </a:solidFill>
              </a:rPr>
              <a:t>My Weight Loss Chart</a:t>
            </a:r>
          </a:p>
        </c:rich>
      </c:tx>
      <c:layout>
        <c:manualLayout>
          <c:xMode val="edge"/>
          <c:yMode val="edge"/>
          <c:x val="0.3563402889245586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70626003210268E-2"/>
          <c:y val="9.2391304347826081E-2"/>
          <c:w val="0.87426431246655967"/>
          <c:h val="0.82336956521739135"/>
        </c:manualLayout>
      </c:layout>
      <c:scatterChart>
        <c:scatterStyle val="lineMarker"/>
        <c:varyColors val="0"/>
        <c:ser>
          <c:idx val="0"/>
          <c:order val="0"/>
          <c:tx>
            <c:v>Weight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4F612C"/>
              </a:solidFill>
              <a:ln>
                <a:solidFill>
                  <a:schemeClr val="bg1"/>
                </a:solidFill>
                <a:prstDash val="solid"/>
              </a:ln>
            </c:spPr>
          </c:marker>
          <c:xVal>
            <c:numRef>
              <c:f>kg!$C$28:$C$118</c:f>
              <c:numCache>
                <c:formatCode>m/d/yy;@</c:formatCode>
                <c:ptCount val="9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45297</c:v>
                </c:pt>
                <c:pt idx="5">
                  <c:v>45298</c:v>
                </c:pt>
                <c:pt idx="6">
                  <c:v>45299</c:v>
                </c:pt>
                <c:pt idx="7">
                  <c:v>45300</c:v>
                </c:pt>
                <c:pt idx="8">
                  <c:v>45301</c:v>
                </c:pt>
                <c:pt idx="9">
                  <c:v>45302</c:v>
                </c:pt>
                <c:pt idx="10">
                  <c:v>45303</c:v>
                </c:pt>
                <c:pt idx="11">
                  <c:v>45304</c:v>
                </c:pt>
                <c:pt idx="12">
                  <c:v>45305</c:v>
                </c:pt>
                <c:pt idx="13">
                  <c:v>45306</c:v>
                </c:pt>
                <c:pt idx="14">
                  <c:v>45307</c:v>
                </c:pt>
                <c:pt idx="15">
                  <c:v>45308</c:v>
                </c:pt>
                <c:pt idx="16">
                  <c:v>45309</c:v>
                </c:pt>
                <c:pt idx="17">
                  <c:v>45310</c:v>
                </c:pt>
                <c:pt idx="18">
                  <c:v>45311</c:v>
                </c:pt>
                <c:pt idx="19">
                  <c:v>45312</c:v>
                </c:pt>
                <c:pt idx="20">
                  <c:v>45313</c:v>
                </c:pt>
                <c:pt idx="21">
                  <c:v>45314</c:v>
                </c:pt>
                <c:pt idx="22">
                  <c:v>45315</c:v>
                </c:pt>
                <c:pt idx="23">
                  <c:v>45316</c:v>
                </c:pt>
                <c:pt idx="24">
                  <c:v>45317</c:v>
                </c:pt>
                <c:pt idx="25">
                  <c:v>45318</c:v>
                </c:pt>
                <c:pt idx="26">
                  <c:v>45319</c:v>
                </c:pt>
                <c:pt idx="27">
                  <c:v>45320</c:v>
                </c:pt>
                <c:pt idx="28">
                  <c:v>45321</c:v>
                </c:pt>
                <c:pt idx="29">
                  <c:v>45322</c:v>
                </c:pt>
                <c:pt idx="30">
                  <c:v>45323</c:v>
                </c:pt>
                <c:pt idx="31">
                  <c:v>45324</c:v>
                </c:pt>
                <c:pt idx="32">
                  <c:v>45325</c:v>
                </c:pt>
                <c:pt idx="33">
                  <c:v>45326</c:v>
                </c:pt>
                <c:pt idx="34">
                  <c:v>45327</c:v>
                </c:pt>
                <c:pt idx="35">
                  <c:v>45328</c:v>
                </c:pt>
                <c:pt idx="36">
                  <c:v>45329</c:v>
                </c:pt>
                <c:pt idx="37">
                  <c:v>45330</c:v>
                </c:pt>
                <c:pt idx="38">
                  <c:v>45331</c:v>
                </c:pt>
                <c:pt idx="39">
                  <c:v>45332</c:v>
                </c:pt>
                <c:pt idx="40">
                  <c:v>45333</c:v>
                </c:pt>
                <c:pt idx="41">
                  <c:v>45334</c:v>
                </c:pt>
                <c:pt idx="42">
                  <c:v>45335</c:v>
                </c:pt>
                <c:pt idx="43">
                  <c:v>45336</c:v>
                </c:pt>
                <c:pt idx="44">
                  <c:v>45337</c:v>
                </c:pt>
                <c:pt idx="45">
                  <c:v>45338</c:v>
                </c:pt>
                <c:pt idx="46">
                  <c:v>45339</c:v>
                </c:pt>
                <c:pt idx="47">
                  <c:v>45340</c:v>
                </c:pt>
                <c:pt idx="48">
                  <c:v>45341</c:v>
                </c:pt>
                <c:pt idx="49">
                  <c:v>45342</c:v>
                </c:pt>
                <c:pt idx="50">
                  <c:v>45343</c:v>
                </c:pt>
                <c:pt idx="51">
                  <c:v>45344</c:v>
                </c:pt>
                <c:pt idx="52">
                  <c:v>45345</c:v>
                </c:pt>
                <c:pt idx="53">
                  <c:v>45346</c:v>
                </c:pt>
                <c:pt idx="54">
                  <c:v>45347</c:v>
                </c:pt>
                <c:pt idx="55">
                  <c:v>45348</c:v>
                </c:pt>
                <c:pt idx="56">
                  <c:v>45349</c:v>
                </c:pt>
                <c:pt idx="57">
                  <c:v>45350</c:v>
                </c:pt>
                <c:pt idx="58">
                  <c:v>45351</c:v>
                </c:pt>
                <c:pt idx="59">
                  <c:v>45352</c:v>
                </c:pt>
                <c:pt idx="60">
                  <c:v>45353</c:v>
                </c:pt>
                <c:pt idx="61">
                  <c:v>45354</c:v>
                </c:pt>
                <c:pt idx="62">
                  <c:v>45355</c:v>
                </c:pt>
                <c:pt idx="63">
                  <c:v>45356</c:v>
                </c:pt>
                <c:pt idx="64">
                  <c:v>45357</c:v>
                </c:pt>
                <c:pt idx="65">
                  <c:v>45358</c:v>
                </c:pt>
                <c:pt idx="66">
                  <c:v>45359</c:v>
                </c:pt>
                <c:pt idx="67">
                  <c:v>45360</c:v>
                </c:pt>
                <c:pt idx="68">
                  <c:v>45361</c:v>
                </c:pt>
                <c:pt idx="69">
                  <c:v>45362</c:v>
                </c:pt>
                <c:pt idx="70">
                  <c:v>45363</c:v>
                </c:pt>
                <c:pt idx="71">
                  <c:v>45364</c:v>
                </c:pt>
                <c:pt idx="72">
                  <c:v>45365</c:v>
                </c:pt>
                <c:pt idx="73">
                  <c:v>45366</c:v>
                </c:pt>
                <c:pt idx="74">
                  <c:v>45367</c:v>
                </c:pt>
                <c:pt idx="75">
                  <c:v>45368</c:v>
                </c:pt>
                <c:pt idx="76">
                  <c:v>45369</c:v>
                </c:pt>
                <c:pt idx="77">
                  <c:v>45370</c:v>
                </c:pt>
                <c:pt idx="78">
                  <c:v>45371</c:v>
                </c:pt>
                <c:pt idx="79">
                  <c:v>45372</c:v>
                </c:pt>
                <c:pt idx="80">
                  <c:v>45373</c:v>
                </c:pt>
                <c:pt idx="81">
                  <c:v>45374</c:v>
                </c:pt>
                <c:pt idx="82">
                  <c:v>45375</c:v>
                </c:pt>
                <c:pt idx="83">
                  <c:v>45376</c:v>
                </c:pt>
                <c:pt idx="84">
                  <c:v>45377</c:v>
                </c:pt>
                <c:pt idx="85">
                  <c:v>45378</c:v>
                </c:pt>
                <c:pt idx="86">
                  <c:v>45379</c:v>
                </c:pt>
                <c:pt idx="87">
                  <c:v>45380</c:v>
                </c:pt>
                <c:pt idx="88">
                  <c:v>45381</c:v>
                </c:pt>
                <c:pt idx="89">
                  <c:v>45382</c:v>
                </c:pt>
              </c:numCache>
            </c:numRef>
          </c:xVal>
          <c:yVal>
            <c:numRef>
              <c:f>kg!$D$28:$D$118</c:f>
              <c:numCache>
                <c:formatCode>General</c:formatCode>
                <c:ptCount val="91"/>
                <c:pt idx="0">
                  <c:v>84.2</c:v>
                </c:pt>
                <c:pt idx="1">
                  <c:v>83.7</c:v>
                </c:pt>
                <c:pt idx="2">
                  <c:v>84</c:v>
                </c:pt>
                <c:pt idx="3">
                  <c:v>84.1</c:v>
                </c:pt>
                <c:pt idx="4">
                  <c:v>83.7</c:v>
                </c:pt>
                <c:pt idx="5">
                  <c:v>83.5</c:v>
                </c:pt>
                <c:pt idx="6">
                  <c:v>83.6</c:v>
                </c:pt>
                <c:pt idx="7">
                  <c:v>84.5</c:v>
                </c:pt>
                <c:pt idx="8">
                  <c:v>84</c:v>
                </c:pt>
                <c:pt idx="9">
                  <c:v>83.6</c:v>
                </c:pt>
                <c:pt idx="10">
                  <c:v>84.2</c:v>
                </c:pt>
                <c:pt idx="11">
                  <c:v>83.6</c:v>
                </c:pt>
                <c:pt idx="12">
                  <c:v>83.3</c:v>
                </c:pt>
                <c:pt idx="13">
                  <c:v>83.2</c:v>
                </c:pt>
                <c:pt idx="14">
                  <c:v>83</c:v>
                </c:pt>
                <c:pt idx="15">
                  <c:v>82.4</c:v>
                </c:pt>
                <c:pt idx="16">
                  <c:v>82</c:v>
                </c:pt>
                <c:pt idx="17">
                  <c:v>82.7</c:v>
                </c:pt>
                <c:pt idx="18">
                  <c:v>82.4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15-3148-A9A8-54ADA8AC2805}"/>
            </c:ext>
          </c:extLst>
        </c:ser>
        <c:ser>
          <c:idx val="1"/>
          <c:order val="1"/>
          <c:tx>
            <c:strRef>
              <c:f>kg!$B$14</c:f>
              <c:strCache>
                <c:ptCount val="1"/>
                <c:pt idx="0">
                  <c:v>BMI=19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353145121347202E-2"/>
                  <c:y val="3.26086956521739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15-3148-A9A8-54ADA8AC28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(kg!$C$10,kg!$C$11)</c:f>
              <c:numCache>
                <c:formatCode>m/d/yy</c:formatCode>
                <c:ptCount val="2"/>
                <c:pt idx="0">
                  <c:v>45292</c:v>
                </c:pt>
                <c:pt idx="1">
                  <c:v>45382</c:v>
                </c:pt>
              </c:numCache>
            </c:numRef>
          </c:xVal>
          <c:yVal>
            <c:numRef>
              <c:f>(kg!$D$14,kg!$D$14)</c:f>
              <c:numCache>
                <c:formatCode>0.00</c:formatCode>
                <c:ptCount val="2"/>
                <c:pt idx="0">
                  <c:v>59.525100000000002</c:v>
                </c:pt>
                <c:pt idx="1">
                  <c:v>59.525100000000002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15-3148-A9A8-54ADA8AC2805}"/>
            </c:ext>
          </c:extLst>
        </c:ser>
        <c:ser>
          <c:idx val="2"/>
          <c:order val="2"/>
          <c:tx>
            <c:strRef>
              <c:f>kg!$B$15</c:f>
              <c:strCache>
                <c:ptCount val="1"/>
                <c:pt idx="0">
                  <c:v>BMI=25</c:v>
                </c:pt>
              </c:strCache>
            </c:strRef>
          </c:tx>
          <c:spPr>
            <a:ln w="38100">
              <a:solidFill>
                <a:srgbClr val="4F612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353145121347202E-2"/>
                  <c:y val="2.89855072463768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>
                      <a:solidFill>
                        <a:srgbClr val="4F612C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15-3148-A9A8-54ADA8AC28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4F612C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(kg!$C$10,kg!$C$11)</c:f>
              <c:numCache>
                <c:formatCode>m/d/yy</c:formatCode>
                <c:ptCount val="2"/>
                <c:pt idx="0">
                  <c:v>45292</c:v>
                </c:pt>
                <c:pt idx="1">
                  <c:v>45382</c:v>
                </c:pt>
              </c:numCache>
            </c:numRef>
          </c:xVal>
          <c:yVal>
            <c:numRef>
              <c:f>(kg!$D$15,kg!$D$15)</c:f>
              <c:numCache>
                <c:formatCode>0.00</c:formatCode>
                <c:ptCount val="2"/>
                <c:pt idx="0">
                  <c:v>78.322500000000005</c:v>
                </c:pt>
                <c:pt idx="1">
                  <c:v>78.322500000000005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15-3148-A9A8-54ADA8AC2805}"/>
            </c:ext>
          </c:extLst>
        </c:ser>
        <c:ser>
          <c:idx val="3"/>
          <c:order val="3"/>
          <c:tx>
            <c:strRef>
              <c:f>kg!$B$16</c:f>
              <c:strCache>
                <c:ptCount val="1"/>
                <c:pt idx="0">
                  <c:v>BMI=30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1371966319960377E-2"/>
                  <c:y val="3.26086956521739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15-3148-A9A8-54ADA8AC28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(kg!$C$10,kg!$C$11)</c:f>
              <c:numCache>
                <c:formatCode>m/d/yy</c:formatCode>
                <c:ptCount val="2"/>
                <c:pt idx="0">
                  <c:v>45292</c:v>
                </c:pt>
                <c:pt idx="1">
                  <c:v>45382</c:v>
                </c:pt>
              </c:numCache>
            </c:numRef>
          </c:xVal>
          <c:yVal>
            <c:numRef>
              <c:f>(kg!$D$16,kg!$D$16)</c:f>
              <c:numCache>
                <c:formatCode>0.00</c:formatCode>
                <c:ptCount val="2"/>
                <c:pt idx="0">
                  <c:v>93.987000000000009</c:v>
                </c:pt>
                <c:pt idx="1">
                  <c:v>93.987000000000009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15-3148-A9A8-54ADA8AC2805}"/>
            </c:ext>
          </c:extLst>
        </c:ser>
        <c:ser>
          <c:idx val="4"/>
          <c:order val="4"/>
          <c:tx>
            <c:v>Goal</c:v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spPr>
              <a:solidFill>
                <a:srgbClr val="FFFFFF">
                  <a:alpha val="70000"/>
                </a:srgb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kg!$F$5</c:f>
              <c:numCache>
                <c:formatCode>m/d/yy;@</c:formatCode>
                <c:ptCount val="1"/>
                <c:pt idx="0">
                  <c:v>45382</c:v>
                </c:pt>
              </c:numCache>
            </c:numRef>
          </c:xVal>
          <c:yVal>
            <c:numRef>
              <c:f>kg!$F$4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15-3148-A9A8-54ADA8AC2805}"/>
            </c:ext>
          </c:extLst>
        </c:ser>
        <c:ser>
          <c:idx val="5"/>
          <c:order val="5"/>
          <c:tx>
            <c:strRef>
              <c:f>kg!$G$27</c:f>
              <c:strCache>
                <c:ptCount val="1"/>
                <c:pt idx="0">
                  <c:v>½ kg/wk</c:v>
                </c:pt>
              </c:strCache>
            </c:strRef>
          </c:tx>
          <c:spPr>
            <a:ln w="15875">
              <a:solidFill>
                <a:srgbClr val="779241"/>
              </a:solidFill>
              <a:prstDash val="sysDot"/>
            </a:ln>
          </c:spPr>
          <c:marker>
            <c:symbol val="none"/>
          </c:marker>
          <c:dLbls>
            <c:dLbl>
              <c:idx val="9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15-3148-A9A8-54ADA8AC2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kg!$C$28:$C$118</c:f>
              <c:numCache>
                <c:formatCode>m/d/yy;@</c:formatCode>
                <c:ptCount val="9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45297</c:v>
                </c:pt>
                <c:pt idx="5">
                  <c:v>45298</c:v>
                </c:pt>
                <c:pt idx="6">
                  <c:v>45299</c:v>
                </c:pt>
                <c:pt idx="7">
                  <c:v>45300</c:v>
                </c:pt>
                <c:pt idx="8">
                  <c:v>45301</c:v>
                </c:pt>
                <c:pt idx="9">
                  <c:v>45302</c:v>
                </c:pt>
                <c:pt idx="10">
                  <c:v>45303</c:v>
                </c:pt>
                <c:pt idx="11">
                  <c:v>45304</c:v>
                </c:pt>
                <c:pt idx="12">
                  <c:v>45305</c:v>
                </c:pt>
                <c:pt idx="13">
                  <c:v>45306</c:v>
                </c:pt>
                <c:pt idx="14">
                  <c:v>45307</c:v>
                </c:pt>
                <c:pt idx="15">
                  <c:v>45308</c:v>
                </c:pt>
                <c:pt idx="16">
                  <c:v>45309</c:v>
                </c:pt>
                <c:pt idx="17">
                  <c:v>45310</c:v>
                </c:pt>
                <c:pt idx="18">
                  <c:v>45311</c:v>
                </c:pt>
                <c:pt idx="19">
                  <c:v>45312</c:v>
                </c:pt>
                <c:pt idx="20">
                  <c:v>45313</c:v>
                </c:pt>
                <c:pt idx="21">
                  <c:v>45314</c:v>
                </c:pt>
                <c:pt idx="22">
                  <c:v>45315</c:v>
                </c:pt>
                <c:pt idx="23">
                  <c:v>45316</c:v>
                </c:pt>
                <c:pt idx="24">
                  <c:v>45317</c:v>
                </c:pt>
                <c:pt idx="25">
                  <c:v>45318</c:v>
                </c:pt>
                <c:pt idx="26">
                  <c:v>45319</c:v>
                </c:pt>
                <c:pt idx="27">
                  <c:v>45320</c:v>
                </c:pt>
                <c:pt idx="28">
                  <c:v>45321</c:v>
                </c:pt>
                <c:pt idx="29">
                  <c:v>45322</c:v>
                </c:pt>
                <c:pt idx="30">
                  <c:v>45323</c:v>
                </c:pt>
                <c:pt idx="31">
                  <c:v>45324</c:v>
                </c:pt>
                <c:pt idx="32">
                  <c:v>45325</c:v>
                </c:pt>
                <c:pt idx="33">
                  <c:v>45326</c:v>
                </c:pt>
                <c:pt idx="34">
                  <c:v>45327</c:v>
                </c:pt>
                <c:pt idx="35">
                  <c:v>45328</c:v>
                </c:pt>
                <c:pt idx="36">
                  <c:v>45329</c:v>
                </c:pt>
                <c:pt idx="37">
                  <c:v>45330</c:v>
                </c:pt>
                <c:pt idx="38">
                  <c:v>45331</c:v>
                </c:pt>
                <c:pt idx="39">
                  <c:v>45332</c:v>
                </c:pt>
                <c:pt idx="40">
                  <c:v>45333</c:v>
                </c:pt>
                <c:pt idx="41">
                  <c:v>45334</c:v>
                </c:pt>
                <c:pt idx="42">
                  <c:v>45335</c:v>
                </c:pt>
                <c:pt idx="43">
                  <c:v>45336</c:v>
                </c:pt>
                <c:pt idx="44">
                  <c:v>45337</c:v>
                </c:pt>
                <c:pt idx="45">
                  <c:v>45338</c:v>
                </c:pt>
                <c:pt idx="46">
                  <c:v>45339</c:v>
                </c:pt>
                <c:pt idx="47">
                  <c:v>45340</c:v>
                </c:pt>
                <c:pt idx="48">
                  <c:v>45341</c:v>
                </c:pt>
                <c:pt idx="49">
                  <c:v>45342</c:v>
                </c:pt>
                <c:pt idx="50">
                  <c:v>45343</c:v>
                </c:pt>
                <c:pt idx="51">
                  <c:v>45344</c:v>
                </c:pt>
                <c:pt idx="52">
                  <c:v>45345</c:v>
                </c:pt>
                <c:pt idx="53">
                  <c:v>45346</c:v>
                </c:pt>
                <c:pt idx="54">
                  <c:v>45347</c:v>
                </c:pt>
                <c:pt idx="55">
                  <c:v>45348</c:v>
                </c:pt>
                <c:pt idx="56">
                  <c:v>45349</c:v>
                </c:pt>
                <c:pt idx="57">
                  <c:v>45350</c:v>
                </c:pt>
                <c:pt idx="58">
                  <c:v>45351</c:v>
                </c:pt>
                <c:pt idx="59">
                  <c:v>45352</c:v>
                </c:pt>
                <c:pt idx="60">
                  <c:v>45353</c:v>
                </c:pt>
                <c:pt idx="61">
                  <c:v>45354</c:v>
                </c:pt>
                <c:pt idx="62">
                  <c:v>45355</c:v>
                </c:pt>
                <c:pt idx="63">
                  <c:v>45356</c:v>
                </c:pt>
                <c:pt idx="64">
                  <c:v>45357</c:v>
                </c:pt>
                <c:pt idx="65">
                  <c:v>45358</c:v>
                </c:pt>
                <c:pt idx="66">
                  <c:v>45359</c:v>
                </c:pt>
                <c:pt idx="67">
                  <c:v>45360</c:v>
                </c:pt>
                <c:pt idx="68">
                  <c:v>45361</c:v>
                </c:pt>
                <c:pt idx="69">
                  <c:v>45362</c:v>
                </c:pt>
                <c:pt idx="70">
                  <c:v>45363</c:v>
                </c:pt>
                <c:pt idx="71">
                  <c:v>45364</c:v>
                </c:pt>
                <c:pt idx="72">
                  <c:v>45365</c:v>
                </c:pt>
                <c:pt idx="73">
                  <c:v>45366</c:v>
                </c:pt>
                <c:pt idx="74">
                  <c:v>45367</c:v>
                </c:pt>
                <c:pt idx="75">
                  <c:v>45368</c:v>
                </c:pt>
                <c:pt idx="76">
                  <c:v>45369</c:v>
                </c:pt>
                <c:pt idx="77">
                  <c:v>45370</c:v>
                </c:pt>
                <c:pt idx="78">
                  <c:v>45371</c:v>
                </c:pt>
                <c:pt idx="79">
                  <c:v>45372</c:v>
                </c:pt>
                <c:pt idx="80">
                  <c:v>45373</c:v>
                </c:pt>
                <c:pt idx="81">
                  <c:v>45374</c:v>
                </c:pt>
                <c:pt idx="82">
                  <c:v>45375</c:v>
                </c:pt>
                <c:pt idx="83">
                  <c:v>45376</c:v>
                </c:pt>
                <c:pt idx="84">
                  <c:v>45377</c:v>
                </c:pt>
                <c:pt idx="85">
                  <c:v>45378</c:v>
                </c:pt>
                <c:pt idx="86">
                  <c:v>45379</c:v>
                </c:pt>
                <c:pt idx="87">
                  <c:v>45380</c:v>
                </c:pt>
                <c:pt idx="88">
                  <c:v>45381</c:v>
                </c:pt>
                <c:pt idx="89">
                  <c:v>45382</c:v>
                </c:pt>
              </c:numCache>
            </c:numRef>
          </c:xVal>
          <c:yVal>
            <c:numRef>
              <c:f>kg!$G$28:$G$118</c:f>
              <c:numCache>
                <c:formatCode>0.00</c:formatCode>
                <c:ptCount val="91"/>
                <c:pt idx="0">
                  <c:v>83.928571428571431</c:v>
                </c:pt>
                <c:pt idx="1">
                  <c:v>83.857142857142861</c:v>
                </c:pt>
                <c:pt idx="2">
                  <c:v>83.785714285714292</c:v>
                </c:pt>
                <c:pt idx="3">
                  <c:v>83.714285714285708</c:v>
                </c:pt>
                <c:pt idx="4">
                  <c:v>83.642857142857139</c:v>
                </c:pt>
                <c:pt idx="5">
                  <c:v>83.571428571428569</c:v>
                </c:pt>
                <c:pt idx="6">
                  <c:v>83.5</c:v>
                </c:pt>
                <c:pt idx="7">
                  <c:v>83.428571428571431</c:v>
                </c:pt>
                <c:pt idx="8">
                  <c:v>83.357142857142861</c:v>
                </c:pt>
                <c:pt idx="9">
                  <c:v>83.285714285714292</c:v>
                </c:pt>
                <c:pt idx="10">
                  <c:v>83.214285714285708</c:v>
                </c:pt>
                <c:pt idx="11">
                  <c:v>83.142857142857139</c:v>
                </c:pt>
                <c:pt idx="12">
                  <c:v>83.071428571428569</c:v>
                </c:pt>
                <c:pt idx="13">
                  <c:v>83</c:v>
                </c:pt>
                <c:pt idx="14">
                  <c:v>82.928571428571431</c:v>
                </c:pt>
                <c:pt idx="15">
                  <c:v>82.857142857142861</c:v>
                </c:pt>
                <c:pt idx="16">
                  <c:v>82.785714285714292</c:v>
                </c:pt>
                <c:pt idx="17">
                  <c:v>82.714285714285708</c:v>
                </c:pt>
                <c:pt idx="18">
                  <c:v>82.642857142857139</c:v>
                </c:pt>
                <c:pt idx="19">
                  <c:v>82.571428571428569</c:v>
                </c:pt>
                <c:pt idx="20">
                  <c:v>82.5</c:v>
                </c:pt>
                <c:pt idx="21">
                  <c:v>82.428571428571431</c:v>
                </c:pt>
                <c:pt idx="22">
                  <c:v>82.357142857142861</c:v>
                </c:pt>
                <c:pt idx="23">
                  <c:v>82.285714285714292</c:v>
                </c:pt>
                <c:pt idx="24">
                  <c:v>82.214285714285708</c:v>
                </c:pt>
                <c:pt idx="25">
                  <c:v>82.142857142857139</c:v>
                </c:pt>
                <c:pt idx="26">
                  <c:v>82.071428571428569</c:v>
                </c:pt>
                <c:pt idx="27">
                  <c:v>82</c:v>
                </c:pt>
                <c:pt idx="28">
                  <c:v>81.928571428571431</c:v>
                </c:pt>
                <c:pt idx="29">
                  <c:v>81.857142857142861</c:v>
                </c:pt>
                <c:pt idx="30">
                  <c:v>81.785714285714292</c:v>
                </c:pt>
                <c:pt idx="31">
                  <c:v>81.714285714285708</c:v>
                </c:pt>
                <c:pt idx="32">
                  <c:v>81.642857142857139</c:v>
                </c:pt>
                <c:pt idx="33">
                  <c:v>81.571428571428569</c:v>
                </c:pt>
                <c:pt idx="34">
                  <c:v>81.5</c:v>
                </c:pt>
                <c:pt idx="35">
                  <c:v>81.428571428571431</c:v>
                </c:pt>
                <c:pt idx="36">
                  <c:v>81.357142857142861</c:v>
                </c:pt>
                <c:pt idx="37">
                  <c:v>81.285714285714292</c:v>
                </c:pt>
                <c:pt idx="38">
                  <c:v>81.214285714285708</c:v>
                </c:pt>
                <c:pt idx="39">
                  <c:v>81.142857142857139</c:v>
                </c:pt>
                <c:pt idx="40">
                  <c:v>81.071428571428569</c:v>
                </c:pt>
                <c:pt idx="41">
                  <c:v>81</c:v>
                </c:pt>
                <c:pt idx="42">
                  <c:v>80.928571428571431</c:v>
                </c:pt>
                <c:pt idx="43">
                  <c:v>80.857142857142861</c:v>
                </c:pt>
                <c:pt idx="44">
                  <c:v>80.785714285714292</c:v>
                </c:pt>
                <c:pt idx="45">
                  <c:v>80.714285714285708</c:v>
                </c:pt>
                <c:pt idx="46">
                  <c:v>80.642857142857139</c:v>
                </c:pt>
                <c:pt idx="47">
                  <c:v>80.571428571428569</c:v>
                </c:pt>
                <c:pt idx="48">
                  <c:v>80.5</c:v>
                </c:pt>
                <c:pt idx="49">
                  <c:v>80.428571428571431</c:v>
                </c:pt>
                <c:pt idx="50">
                  <c:v>80.357142857142861</c:v>
                </c:pt>
                <c:pt idx="51">
                  <c:v>80.285714285714292</c:v>
                </c:pt>
                <c:pt idx="52">
                  <c:v>80.214285714285708</c:v>
                </c:pt>
                <c:pt idx="53">
                  <c:v>80.142857142857139</c:v>
                </c:pt>
                <c:pt idx="54">
                  <c:v>80.071428571428569</c:v>
                </c:pt>
                <c:pt idx="55">
                  <c:v>80</c:v>
                </c:pt>
                <c:pt idx="56">
                  <c:v>79.928571428571431</c:v>
                </c:pt>
                <c:pt idx="57">
                  <c:v>79.857142857142861</c:v>
                </c:pt>
                <c:pt idx="58">
                  <c:v>79.785714285714292</c:v>
                </c:pt>
                <c:pt idx="59">
                  <c:v>79.714285714285708</c:v>
                </c:pt>
                <c:pt idx="60">
                  <c:v>79.642857142857139</c:v>
                </c:pt>
                <c:pt idx="61">
                  <c:v>79.571428571428569</c:v>
                </c:pt>
                <c:pt idx="62">
                  <c:v>79.5</c:v>
                </c:pt>
                <c:pt idx="63">
                  <c:v>79.428571428571431</c:v>
                </c:pt>
                <c:pt idx="64">
                  <c:v>79.357142857142861</c:v>
                </c:pt>
                <c:pt idx="65">
                  <c:v>79.285714285714292</c:v>
                </c:pt>
                <c:pt idx="66">
                  <c:v>79.214285714285708</c:v>
                </c:pt>
                <c:pt idx="67">
                  <c:v>79.142857142857139</c:v>
                </c:pt>
                <c:pt idx="68">
                  <c:v>79.071428571428569</c:v>
                </c:pt>
                <c:pt idx="69">
                  <c:v>79</c:v>
                </c:pt>
                <c:pt idx="70">
                  <c:v>78.928571428571431</c:v>
                </c:pt>
                <c:pt idx="71">
                  <c:v>78.857142857142861</c:v>
                </c:pt>
                <c:pt idx="72">
                  <c:v>78.785714285714292</c:v>
                </c:pt>
                <c:pt idx="73">
                  <c:v>78.714285714285708</c:v>
                </c:pt>
                <c:pt idx="74">
                  <c:v>78.642857142857139</c:v>
                </c:pt>
                <c:pt idx="75">
                  <c:v>78.571428571428569</c:v>
                </c:pt>
                <c:pt idx="76">
                  <c:v>78.5</c:v>
                </c:pt>
                <c:pt idx="77">
                  <c:v>78.428571428571431</c:v>
                </c:pt>
                <c:pt idx="78">
                  <c:v>78.357142857142861</c:v>
                </c:pt>
                <c:pt idx="79">
                  <c:v>78.285714285714292</c:v>
                </c:pt>
                <c:pt idx="80">
                  <c:v>78.214285714285708</c:v>
                </c:pt>
                <c:pt idx="81">
                  <c:v>78.142857142857139</c:v>
                </c:pt>
                <c:pt idx="82">
                  <c:v>78.071428571428569</c:v>
                </c:pt>
                <c:pt idx="83">
                  <c:v>78</c:v>
                </c:pt>
                <c:pt idx="84">
                  <c:v>77.928571428571431</c:v>
                </c:pt>
                <c:pt idx="85">
                  <c:v>77.857142857142861</c:v>
                </c:pt>
                <c:pt idx="86">
                  <c:v>77.785714285714292</c:v>
                </c:pt>
                <c:pt idx="87">
                  <c:v>77.714285714285708</c:v>
                </c:pt>
                <c:pt idx="88">
                  <c:v>77.642857142857139</c:v>
                </c:pt>
                <c:pt idx="89">
                  <c:v>77.571428571428569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A15-3148-A9A8-54ADA8AC2805}"/>
            </c:ext>
          </c:extLst>
        </c:ser>
        <c:ser>
          <c:idx val="6"/>
          <c:order val="6"/>
          <c:tx>
            <c:strRef>
              <c:f>kg!$H$27</c:f>
              <c:strCache>
                <c:ptCount val="1"/>
                <c:pt idx="0">
                  <c:v>1 kg/wk</c:v>
                </c:pt>
              </c:strCache>
            </c:strRef>
          </c:tx>
          <c:spPr>
            <a:ln w="15875">
              <a:solidFill>
                <a:srgbClr val="C4D69E"/>
              </a:solidFill>
              <a:prstDash val="sysDot"/>
            </a:ln>
          </c:spPr>
          <c:marker>
            <c:symbol val="none"/>
          </c:marker>
          <c:dLbls>
            <c:dLbl>
              <c:idx val="9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15-3148-A9A8-54ADA8AC2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kg!$C$28:$C$118</c:f>
              <c:numCache>
                <c:formatCode>m/d/yy;@</c:formatCode>
                <c:ptCount val="9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45297</c:v>
                </c:pt>
                <c:pt idx="5">
                  <c:v>45298</c:v>
                </c:pt>
                <c:pt idx="6">
                  <c:v>45299</c:v>
                </c:pt>
                <c:pt idx="7">
                  <c:v>45300</c:v>
                </c:pt>
                <c:pt idx="8">
                  <c:v>45301</c:v>
                </c:pt>
                <c:pt idx="9">
                  <c:v>45302</c:v>
                </c:pt>
                <c:pt idx="10">
                  <c:v>45303</c:v>
                </c:pt>
                <c:pt idx="11">
                  <c:v>45304</c:v>
                </c:pt>
                <c:pt idx="12">
                  <c:v>45305</c:v>
                </c:pt>
                <c:pt idx="13">
                  <c:v>45306</c:v>
                </c:pt>
                <c:pt idx="14">
                  <c:v>45307</c:v>
                </c:pt>
                <c:pt idx="15">
                  <c:v>45308</c:v>
                </c:pt>
                <c:pt idx="16">
                  <c:v>45309</c:v>
                </c:pt>
                <c:pt idx="17">
                  <c:v>45310</c:v>
                </c:pt>
                <c:pt idx="18">
                  <c:v>45311</c:v>
                </c:pt>
                <c:pt idx="19">
                  <c:v>45312</c:v>
                </c:pt>
                <c:pt idx="20">
                  <c:v>45313</c:v>
                </c:pt>
                <c:pt idx="21">
                  <c:v>45314</c:v>
                </c:pt>
                <c:pt idx="22">
                  <c:v>45315</c:v>
                </c:pt>
                <c:pt idx="23">
                  <c:v>45316</c:v>
                </c:pt>
                <c:pt idx="24">
                  <c:v>45317</c:v>
                </c:pt>
                <c:pt idx="25">
                  <c:v>45318</c:v>
                </c:pt>
                <c:pt idx="26">
                  <c:v>45319</c:v>
                </c:pt>
                <c:pt idx="27">
                  <c:v>45320</c:v>
                </c:pt>
                <c:pt idx="28">
                  <c:v>45321</c:v>
                </c:pt>
                <c:pt idx="29">
                  <c:v>45322</c:v>
                </c:pt>
                <c:pt idx="30">
                  <c:v>45323</c:v>
                </c:pt>
                <c:pt idx="31">
                  <c:v>45324</c:v>
                </c:pt>
                <c:pt idx="32">
                  <c:v>45325</c:v>
                </c:pt>
                <c:pt idx="33">
                  <c:v>45326</c:v>
                </c:pt>
                <c:pt idx="34">
                  <c:v>45327</c:v>
                </c:pt>
                <c:pt idx="35">
                  <c:v>45328</c:v>
                </c:pt>
                <c:pt idx="36">
                  <c:v>45329</c:v>
                </c:pt>
                <c:pt idx="37">
                  <c:v>45330</c:v>
                </c:pt>
                <c:pt idx="38">
                  <c:v>45331</c:v>
                </c:pt>
                <c:pt idx="39">
                  <c:v>45332</c:v>
                </c:pt>
                <c:pt idx="40">
                  <c:v>45333</c:v>
                </c:pt>
                <c:pt idx="41">
                  <c:v>45334</c:v>
                </c:pt>
                <c:pt idx="42">
                  <c:v>45335</c:v>
                </c:pt>
                <c:pt idx="43">
                  <c:v>45336</c:v>
                </c:pt>
                <c:pt idx="44">
                  <c:v>45337</c:v>
                </c:pt>
                <c:pt idx="45">
                  <c:v>45338</c:v>
                </c:pt>
                <c:pt idx="46">
                  <c:v>45339</c:v>
                </c:pt>
                <c:pt idx="47">
                  <c:v>45340</c:v>
                </c:pt>
                <c:pt idx="48">
                  <c:v>45341</c:v>
                </c:pt>
                <c:pt idx="49">
                  <c:v>45342</c:v>
                </c:pt>
                <c:pt idx="50">
                  <c:v>45343</c:v>
                </c:pt>
                <c:pt idx="51">
                  <c:v>45344</c:v>
                </c:pt>
                <c:pt idx="52">
                  <c:v>45345</c:v>
                </c:pt>
                <c:pt idx="53">
                  <c:v>45346</c:v>
                </c:pt>
                <c:pt idx="54">
                  <c:v>45347</c:v>
                </c:pt>
                <c:pt idx="55">
                  <c:v>45348</c:v>
                </c:pt>
                <c:pt idx="56">
                  <c:v>45349</c:v>
                </c:pt>
                <c:pt idx="57">
                  <c:v>45350</c:v>
                </c:pt>
                <c:pt idx="58">
                  <c:v>45351</c:v>
                </c:pt>
                <c:pt idx="59">
                  <c:v>45352</c:v>
                </c:pt>
                <c:pt idx="60">
                  <c:v>45353</c:v>
                </c:pt>
                <c:pt idx="61">
                  <c:v>45354</c:v>
                </c:pt>
                <c:pt idx="62">
                  <c:v>45355</c:v>
                </c:pt>
                <c:pt idx="63">
                  <c:v>45356</c:v>
                </c:pt>
                <c:pt idx="64">
                  <c:v>45357</c:v>
                </c:pt>
                <c:pt idx="65">
                  <c:v>45358</c:v>
                </c:pt>
                <c:pt idx="66">
                  <c:v>45359</c:v>
                </c:pt>
                <c:pt idx="67">
                  <c:v>45360</c:v>
                </c:pt>
                <c:pt idx="68">
                  <c:v>45361</c:v>
                </c:pt>
                <c:pt idx="69">
                  <c:v>45362</c:v>
                </c:pt>
                <c:pt idx="70">
                  <c:v>45363</c:v>
                </c:pt>
                <c:pt idx="71">
                  <c:v>45364</c:v>
                </c:pt>
                <c:pt idx="72">
                  <c:v>45365</c:v>
                </c:pt>
                <c:pt idx="73">
                  <c:v>45366</c:v>
                </c:pt>
                <c:pt idx="74">
                  <c:v>45367</c:v>
                </c:pt>
                <c:pt idx="75">
                  <c:v>45368</c:v>
                </c:pt>
                <c:pt idx="76">
                  <c:v>45369</c:v>
                </c:pt>
                <c:pt idx="77">
                  <c:v>45370</c:v>
                </c:pt>
                <c:pt idx="78">
                  <c:v>45371</c:v>
                </c:pt>
                <c:pt idx="79">
                  <c:v>45372</c:v>
                </c:pt>
                <c:pt idx="80">
                  <c:v>45373</c:v>
                </c:pt>
                <c:pt idx="81">
                  <c:v>45374</c:v>
                </c:pt>
                <c:pt idx="82">
                  <c:v>45375</c:v>
                </c:pt>
                <c:pt idx="83">
                  <c:v>45376</c:v>
                </c:pt>
                <c:pt idx="84">
                  <c:v>45377</c:v>
                </c:pt>
                <c:pt idx="85">
                  <c:v>45378</c:v>
                </c:pt>
                <c:pt idx="86">
                  <c:v>45379</c:v>
                </c:pt>
                <c:pt idx="87">
                  <c:v>45380</c:v>
                </c:pt>
                <c:pt idx="88">
                  <c:v>45381</c:v>
                </c:pt>
                <c:pt idx="89">
                  <c:v>45382</c:v>
                </c:pt>
              </c:numCache>
            </c:numRef>
          </c:xVal>
          <c:yVal>
            <c:numRef>
              <c:f>kg!$H$28:$H$118</c:f>
              <c:numCache>
                <c:formatCode>0.00</c:formatCode>
                <c:ptCount val="91"/>
                <c:pt idx="0">
                  <c:v>83.857142857142861</c:v>
                </c:pt>
                <c:pt idx="1">
                  <c:v>83.714285714285708</c:v>
                </c:pt>
                <c:pt idx="2">
                  <c:v>83.571428571428569</c:v>
                </c:pt>
                <c:pt idx="3">
                  <c:v>83.428571428571431</c:v>
                </c:pt>
                <c:pt idx="4">
                  <c:v>83.285714285714292</c:v>
                </c:pt>
                <c:pt idx="5">
                  <c:v>83.142857142857139</c:v>
                </c:pt>
                <c:pt idx="6">
                  <c:v>83</c:v>
                </c:pt>
                <c:pt idx="7">
                  <c:v>82.857142857142861</c:v>
                </c:pt>
                <c:pt idx="8">
                  <c:v>82.714285714285708</c:v>
                </c:pt>
                <c:pt idx="9">
                  <c:v>82.571428571428569</c:v>
                </c:pt>
                <c:pt idx="10">
                  <c:v>82.428571428571431</c:v>
                </c:pt>
                <c:pt idx="11">
                  <c:v>82.285714285714292</c:v>
                </c:pt>
                <c:pt idx="12">
                  <c:v>82.142857142857139</c:v>
                </c:pt>
                <c:pt idx="13">
                  <c:v>82</c:v>
                </c:pt>
                <c:pt idx="14">
                  <c:v>81.857142857142861</c:v>
                </c:pt>
                <c:pt idx="15">
                  <c:v>81.714285714285708</c:v>
                </c:pt>
                <c:pt idx="16">
                  <c:v>81.571428571428569</c:v>
                </c:pt>
                <c:pt idx="17">
                  <c:v>81.428571428571431</c:v>
                </c:pt>
                <c:pt idx="18">
                  <c:v>81.285714285714292</c:v>
                </c:pt>
                <c:pt idx="19">
                  <c:v>81.142857142857139</c:v>
                </c:pt>
                <c:pt idx="20">
                  <c:v>81</c:v>
                </c:pt>
                <c:pt idx="21">
                  <c:v>80.857142857142861</c:v>
                </c:pt>
                <c:pt idx="22">
                  <c:v>80.714285714285708</c:v>
                </c:pt>
                <c:pt idx="23">
                  <c:v>80.571428571428569</c:v>
                </c:pt>
                <c:pt idx="24">
                  <c:v>80.428571428571431</c:v>
                </c:pt>
                <c:pt idx="25">
                  <c:v>80.285714285714292</c:v>
                </c:pt>
                <c:pt idx="26">
                  <c:v>80.142857142857139</c:v>
                </c:pt>
                <c:pt idx="27">
                  <c:v>80</c:v>
                </c:pt>
                <c:pt idx="28">
                  <c:v>79.857142857142861</c:v>
                </c:pt>
                <c:pt idx="29">
                  <c:v>79.714285714285708</c:v>
                </c:pt>
                <c:pt idx="30">
                  <c:v>79.571428571428569</c:v>
                </c:pt>
                <c:pt idx="31">
                  <c:v>79.428571428571431</c:v>
                </c:pt>
                <c:pt idx="32">
                  <c:v>79.285714285714292</c:v>
                </c:pt>
                <c:pt idx="33">
                  <c:v>79.142857142857139</c:v>
                </c:pt>
                <c:pt idx="34">
                  <c:v>79</c:v>
                </c:pt>
                <c:pt idx="35">
                  <c:v>78.857142857142861</c:v>
                </c:pt>
                <c:pt idx="36">
                  <c:v>78.714285714285708</c:v>
                </c:pt>
                <c:pt idx="37">
                  <c:v>78.571428571428569</c:v>
                </c:pt>
                <c:pt idx="38">
                  <c:v>78.428571428571431</c:v>
                </c:pt>
                <c:pt idx="39">
                  <c:v>78.285714285714292</c:v>
                </c:pt>
                <c:pt idx="40">
                  <c:v>78.142857142857139</c:v>
                </c:pt>
                <c:pt idx="41">
                  <c:v>78</c:v>
                </c:pt>
                <c:pt idx="42">
                  <c:v>77.857142857142861</c:v>
                </c:pt>
                <c:pt idx="43">
                  <c:v>77.714285714285708</c:v>
                </c:pt>
                <c:pt idx="44">
                  <c:v>77.571428571428569</c:v>
                </c:pt>
                <c:pt idx="45">
                  <c:v>77.428571428571431</c:v>
                </c:pt>
                <c:pt idx="46">
                  <c:v>77.285714285714292</c:v>
                </c:pt>
                <c:pt idx="47">
                  <c:v>77.142857142857139</c:v>
                </c:pt>
                <c:pt idx="48">
                  <c:v>77</c:v>
                </c:pt>
                <c:pt idx="49">
                  <c:v>76.857142857142861</c:v>
                </c:pt>
                <c:pt idx="50">
                  <c:v>76.714285714285708</c:v>
                </c:pt>
                <c:pt idx="51">
                  <c:v>76.571428571428569</c:v>
                </c:pt>
                <c:pt idx="52">
                  <c:v>76.428571428571431</c:v>
                </c:pt>
                <c:pt idx="53">
                  <c:v>76.285714285714292</c:v>
                </c:pt>
                <c:pt idx="54">
                  <c:v>76.142857142857139</c:v>
                </c:pt>
                <c:pt idx="55">
                  <c:v>76</c:v>
                </c:pt>
                <c:pt idx="56">
                  <c:v>75.857142857142861</c:v>
                </c:pt>
                <c:pt idx="57">
                  <c:v>75.714285714285722</c:v>
                </c:pt>
                <c:pt idx="58">
                  <c:v>75.571428571428569</c:v>
                </c:pt>
                <c:pt idx="59">
                  <c:v>75.428571428571431</c:v>
                </c:pt>
                <c:pt idx="60">
                  <c:v>75.285714285714292</c:v>
                </c:pt>
                <c:pt idx="61">
                  <c:v>75.142857142857139</c:v>
                </c:pt>
                <c:pt idx="62">
                  <c:v>75</c:v>
                </c:pt>
                <c:pt idx="63">
                  <c:v>74.857142857142861</c:v>
                </c:pt>
                <c:pt idx="64">
                  <c:v>74.714285714285722</c:v>
                </c:pt>
                <c:pt idx="65">
                  <c:v>74.571428571428569</c:v>
                </c:pt>
                <c:pt idx="66">
                  <c:v>74.428571428571431</c:v>
                </c:pt>
                <c:pt idx="67">
                  <c:v>74.285714285714292</c:v>
                </c:pt>
                <c:pt idx="68">
                  <c:v>74.142857142857139</c:v>
                </c:pt>
                <c:pt idx="69">
                  <c:v>74</c:v>
                </c:pt>
                <c:pt idx="70">
                  <c:v>73.857142857142861</c:v>
                </c:pt>
                <c:pt idx="71">
                  <c:v>73.714285714285722</c:v>
                </c:pt>
                <c:pt idx="72">
                  <c:v>73.571428571428569</c:v>
                </c:pt>
                <c:pt idx="73">
                  <c:v>73.428571428571431</c:v>
                </c:pt>
                <c:pt idx="74">
                  <c:v>73.285714285714292</c:v>
                </c:pt>
                <c:pt idx="75">
                  <c:v>73.142857142857139</c:v>
                </c:pt>
                <c:pt idx="76">
                  <c:v>73</c:v>
                </c:pt>
                <c:pt idx="77">
                  <c:v>72.857142857142861</c:v>
                </c:pt>
                <c:pt idx="78">
                  <c:v>72.714285714285722</c:v>
                </c:pt>
                <c:pt idx="79">
                  <c:v>72.571428571428569</c:v>
                </c:pt>
                <c:pt idx="80">
                  <c:v>72.428571428571431</c:v>
                </c:pt>
                <c:pt idx="81">
                  <c:v>72.285714285714292</c:v>
                </c:pt>
                <c:pt idx="82">
                  <c:v>72.142857142857139</c:v>
                </c:pt>
                <c:pt idx="83">
                  <c:v>72</c:v>
                </c:pt>
                <c:pt idx="84">
                  <c:v>71.857142857142861</c:v>
                </c:pt>
                <c:pt idx="85">
                  <c:v>71.714285714285722</c:v>
                </c:pt>
                <c:pt idx="86">
                  <c:v>71.571428571428569</c:v>
                </c:pt>
                <c:pt idx="87">
                  <c:v>71.428571428571431</c:v>
                </c:pt>
                <c:pt idx="88">
                  <c:v>71.285714285714292</c:v>
                </c:pt>
                <c:pt idx="89">
                  <c:v>71.142857142857139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A15-3148-A9A8-54ADA8AC2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7085840"/>
        <c:axId val="2007074416"/>
      </c:scatterChart>
      <c:valAx>
        <c:axId val="200708584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m/d;@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ysDash"/>
          </a:ln>
        </c:spPr>
        <c:txPr>
          <a:bodyPr rot="0" vert="horz"/>
          <a:lstStyle/>
          <a:p>
            <a:pPr>
              <a:defRPr sz="9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de-DE"/>
          </a:p>
        </c:txPr>
        <c:crossAx val="2007074416"/>
        <c:crosses val="autoZero"/>
        <c:crossBetween val="midCat"/>
      </c:valAx>
      <c:valAx>
        <c:axId val="2007074416"/>
        <c:scaling>
          <c:orientation val="minMax"/>
          <c:min val="5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Weight </a:t>
                </a: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(kg)</a:t>
                </a:r>
              </a:p>
            </c:rich>
          </c:tx>
          <c:layout>
            <c:manualLayout>
              <c:xMode val="edge"/>
              <c:yMode val="edge"/>
              <c:x val="8.0256821829855531E-3"/>
              <c:y val="0.35869565217391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ysDash"/>
          </a:ln>
        </c:spPr>
        <c:txPr>
          <a:bodyPr rot="0" vert="horz"/>
          <a:lstStyle/>
          <a:p>
            <a:pPr>
              <a:defRPr sz="9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de-DE"/>
          </a:p>
        </c:txPr>
        <c:crossAx val="2007085840"/>
        <c:crosses val="autoZero"/>
        <c:crossBetween val="midCat"/>
      </c:valAx>
      <c:spPr>
        <a:solidFill>
          <a:schemeClr val="bg1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6</xdr:row>
      <xdr:rowOff>123825</xdr:rowOff>
    </xdr:from>
    <xdr:to>
      <xdr:col>9</xdr:col>
      <xdr:colOff>609600</xdr:colOff>
      <xdr:row>25</xdr:row>
      <xdr:rowOff>123825</xdr:rowOff>
    </xdr:to>
    <xdr:graphicFrame macro="">
      <xdr:nvGraphicFramePr>
        <xdr:cNvPr id="214022" name="Chart 6">
          <a:extLst>
            <a:ext uri="{FF2B5EF4-FFF2-40B4-BE49-F238E27FC236}">
              <a16:creationId xmlns:a16="http://schemas.microsoft.com/office/drawing/2014/main" id="{00000000-0008-0000-0000-0000064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6</xdr:row>
      <xdr:rowOff>114300</xdr:rowOff>
    </xdr:from>
    <xdr:to>
      <xdr:col>9</xdr:col>
      <xdr:colOff>561975</xdr:colOff>
      <xdr:row>25</xdr:row>
      <xdr:rowOff>114300</xdr:rowOff>
    </xdr:to>
    <xdr:graphicFrame macro="">
      <xdr:nvGraphicFramePr>
        <xdr:cNvPr id="220163" name="Chart 3">
          <a:extLst>
            <a:ext uri="{FF2B5EF4-FFF2-40B4-BE49-F238E27FC236}">
              <a16:creationId xmlns:a16="http://schemas.microsoft.com/office/drawing/2014/main" id="{00000000-0008-0000-0100-0000035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1F497D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-template.net/weight-loss-char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xcel-template.net/weight-loss-cha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9"/>
  <sheetViews>
    <sheetView showGridLines="0" topLeftCell="A72" zoomScale="140" zoomScaleNormal="140" workbookViewId="0">
      <selection activeCell="J3" sqref="J3"/>
    </sheetView>
  </sheetViews>
  <sheetFormatPr baseColWidth="10" defaultColWidth="9.19921875" defaultRowHeight="14" x14ac:dyDescent="0.2"/>
  <cols>
    <col min="1" max="1" width="7.19921875" style="2" customWidth="1"/>
    <col min="2" max="3" width="10" style="2" customWidth="1"/>
    <col min="4" max="4" width="10.796875" style="2" customWidth="1"/>
    <col min="5" max="8" width="10" style="2" customWidth="1"/>
    <col min="9" max="9" width="8.59765625" style="2" customWidth="1"/>
    <col min="10" max="10" width="11.3984375" style="2" customWidth="1"/>
    <col min="11" max="11" width="5.19921875" style="2" customWidth="1"/>
    <col min="12" max="12" width="9.19921875" style="2"/>
    <col min="13" max="13" width="11.796875" style="2" customWidth="1"/>
    <col min="14" max="16384" width="9.19921875" style="2"/>
  </cols>
  <sheetData>
    <row r="1" spans="1:11" ht="37.5" customHeight="1" x14ac:dyDescent="0.2">
      <c r="A1" s="48" t="s">
        <v>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A2" s="3" t="s">
        <v>30</v>
      </c>
      <c r="B2" s="4"/>
      <c r="C2" s="4"/>
      <c r="D2" s="4"/>
      <c r="E2" s="4"/>
      <c r="F2" s="4"/>
      <c r="G2" s="4"/>
      <c r="H2" s="4"/>
      <c r="I2" s="4"/>
      <c r="J2" s="5" t="s">
        <v>37</v>
      </c>
    </row>
    <row r="3" spans="1:11" x14ac:dyDescent="0.2">
      <c r="A3" s="4"/>
      <c r="B3" s="4"/>
      <c r="C3" s="6"/>
      <c r="D3" s="7"/>
      <c r="E3" s="6"/>
      <c r="F3" s="6"/>
      <c r="G3" s="6"/>
      <c r="H3" s="6"/>
      <c r="I3" s="6"/>
      <c r="J3" s="6"/>
    </row>
    <row r="4" spans="1:11" s="12" customFormat="1" ht="19.5" customHeight="1" x14ac:dyDescent="0.15">
      <c r="A4" s="8"/>
      <c r="B4" s="9" t="s">
        <v>19</v>
      </c>
      <c r="C4" s="10">
        <v>222</v>
      </c>
      <c r="D4" s="8"/>
      <c r="E4" s="11" t="s">
        <v>4</v>
      </c>
      <c r="F4" s="10">
        <v>200</v>
      </c>
      <c r="G4" s="8"/>
      <c r="H4" s="9" t="s">
        <v>6</v>
      </c>
      <c r="I4" s="10">
        <v>5</v>
      </c>
      <c r="J4" s="8"/>
    </row>
    <row r="5" spans="1:11" s="15" customFormat="1" ht="19.5" customHeight="1" x14ac:dyDescent="0.15">
      <c r="A5" s="7"/>
      <c r="B5" s="9" t="s">
        <v>0</v>
      </c>
      <c r="C5" s="13">
        <v>45292</v>
      </c>
      <c r="D5" s="7"/>
      <c r="E5" s="11" t="s">
        <v>5</v>
      </c>
      <c r="F5" s="13">
        <f>C5+90</f>
        <v>45382</v>
      </c>
      <c r="G5" s="7"/>
      <c r="H5" s="9" t="s">
        <v>7</v>
      </c>
      <c r="I5" s="14">
        <v>10.5</v>
      </c>
      <c r="J5" s="7"/>
    </row>
    <row r="6" spans="1:11" s="15" customFormat="1" ht="19.5" customHeight="1" x14ac:dyDescent="0.15">
      <c r="A6" s="7"/>
      <c r="B6" s="9" t="s">
        <v>9</v>
      </c>
      <c r="C6" s="16">
        <f>IF(OR(ISBLANK(C4),ISERROR(C4*703/($I$4*12+$I$5)^2))," --- ",C4*703/($I$4*12+$I$5)^2)</f>
        <v>31.400030179568432</v>
      </c>
      <c r="D6" s="7"/>
      <c r="E6" s="11" t="s">
        <v>10</v>
      </c>
      <c r="F6" s="17">
        <f>IF(OR(ISBLANK(F4),ISERROR(F4*703/($I$4*12+$I$5)^2))," --- ",F4*703/($I$4*12+$I$5)^2)</f>
        <v>28.288315477088677</v>
      </c>
      <c r="G6" s="7"/>
      <c r="H6" s="18"/>
      <c r="I6" s="7"/>
      <c r="J6" s="7"/>
    </row>
    <row r="7" spans="1:11" s="19" customFormat="1" x14ac:dyDescent="0.15">
      <c r="B7" s="20"/>
      <c r="C7" s="21"/>
      <c r="E7" s="21"/>
      <c r="I7" s="20"/>
    </row>
    <row r="8" spans="1:11" s="19" customFormat="1" x14ac:dyDescent="0.15">
      <c r="B8" s="20"/>
      <c r="C8" s="21"/>
      <c r="E8" s="21"/>
      <c r="I8" s="20"/>
    </row>
    <row r="9" spans="1:11" s="19" customFormat="1" x14ac:dyDescent="0.2">
      <c r="B9" s="22" t="s">
        <v>11</v>
      </c>
      <c r="C9" s="23"/>
      <c r="E9" s="21"/>
      <c r="I9" s="20"/>
      <c r="K9" s="24" t="s">
        <v>25</v>
      </c>
    </row>
    <row r="10" spans="1:11" s="19" customFormat="1" x14ac:dyDescent="0.15">
      <c r="B10" s="25" t="s">
        <v>12</v>
      </c>
      <c r="C10" s="26">
        <f>C5</f>
        <v>45292</v>
      </c>
      <c r="E10" s="21"/>
      <c r="I10" s="20"/>
      <c r="K10" s="27" t="s">
        <v>26</v>
      </c>
    </row>
    <row r="11" spans="1:11" s="19" customFormat="1" x14ac:dyDescent="0.15">
      <c r="B11" s="25" t="s">
        <v>13</v>
      </c>
      <c r="C11" s="26">
        <f>MAX(C27:C118)</f>
        <v>45382</v>
      </c>
      <c r="E11" s="21"/>
      <c r="I11" s="20"/>
      <c r="K11" s="27" t="s">
        <v>27</v>
      </c>
    </row>
    <row r="12" spans="1:11" s="19" customFormat="1" x14ac:dyDescent="0.15">
      <c r="E12" s="21"/>
      <c r="I12" s="20"/>
    </row>
    <row r="13" spans="1:11" s="19" customFormat="1" x14ac:dyDescent="0.15">
      <c r="B13" s="28" t="s">
        <v>14</v>
      </c>
      <c r="C13" s="25" t="s">
        <v>8</v>
      </c>
      <c r="D13" s="25" t="s">
        <v>1</v>
      </c>
      <c r="E13" s="21"/>
      <c r="I13" s="20"/>
    </row>
    <row r="14" spans="1:11" s="19" customFormat="1" x14ac:dyDescent="0.15">
      <c r="B14" s="23" t="str">
        <f>"BMI="&amp;C14</f>
        <v>BMI=19</v>
      </c>
      <c r="C14" s="29">
        <v>19</v>
      </c>
      <c r="D14" s="30">
        <f>C14*($I$4*12+$I$5)^2/703</f>
        <v>134.33108108108109</v>
      </c>
      <c r="E14" s="21"/>
      <c r="I14" s="20"/>
    </row>
    <row r="15" spans="1:11" s="19" customFormat="1" x14ac:dyDescent="0.15">
      <c r="B15" s="23" t="str">
        <f>"BMI="&amp;C15</f>
        <v>BMI=25</v>
      </c>
      <c r="C15" s="29">
        <v>25</v>
      </c>
      <c r="D15" s="30">
        <f>C15*($I$4*12+$I$5)^2/703</f>
        <v>176.75142247510669</v>
      </c>
      <c r="E15" s="21"/>
      <c r="I15" s="20"/>
    </row>
    <row r="16" spans="1:11" s="19" customFormat="1" x14ac:dyDescent="0.15">
      <c r="B16" s="23" t="str">
        <f>"BMI="&amp;C16</f>
        <v>BMI=30</v>
      </c>
      <c r="C16" s="29">
        <v>30</v>
      </c>
      <c r="D16" s="30">
        <f>C16*($I$4*12+$I$5)^2/703</f>
        <v>212.10170697012802</v>
      </c>
      <c r="E16" s="21"/>
      <c r="I16" s="20"/>
    </row>
    <row r="17" spans="2:15" s="19" customFormat="1" x14ac:dyDescent="0.15">
      <c r="B17" s="20"/>
      <c r="C17" s="21"/>
      <c r="E17" s="21"/>
      <c r="I17" s="20"/>
    </row>
    <row r="18" spans="2:15" s="19" customFormat="1" x14ac:dyDescent="0.15">
      <c r="B18" s="20"/>
      <c r="C18" s="21"/>
      <c r="E18" s="21"/>
      <c r="I18" s="20"/>
    </row>
    <row r="19" spans="2:15" s="19" customFormat="1" x14ac:dyDescent="0.15">
      <c r="B19" s="20"/>
      <c r="C19" s="21"/>
      <c r="E19" s="21"/>
      <c r="I19" s="20"/>
    </row>
    <row r="20" spans="2:15" s="19" customFormat="1" x14ac:dyDescent="0.15">
      <c r="B20" s="20"/>
      <c r="C20" s="21"/>
      <c r="E20" s="21"/>
      <c r="I20" s="20"/>
    </row>
    <row r="21" spans="2:15" s="19" customFormat="1" ht="19.5" customHeight="1" x14ac:dyDescent="0.15">
      <c r="B21" s="20"/>
      <c r="C21" s="21"/>
      <c r="E21" s="21"/>
      <c r="I21" s="20"/>
    </row>
    <row r="22" spans="2:15" s="19" customFormat="1" ht="19.5" customHeight="1" x14ac:dyDescent="0.15">
      <c r="B22" s="20"/>
      <c r="C22" s="21"/>
      <c r="E22" s="21"/>
      <c r="I22" s="20"/>
    </row>
    <row r="23" spans="2:15" s="19" customFormat="1" ht="19.5" customHeight="1" x14ac:dyDescent="0.15">
      <c r="B23" s="20"/>
      <c r="C23" s="21"/>
      <c r="E23" s="21"/>
      <c r="I23" s="20"/>
    </row>
    <row r="24" spans="2:15" s="19" customFormat="1" ht="19.5" customHeight="1" x14ac:dyDescent="0.15">
      <c r="B24" s="20"/>
      <c r="C24" s="21"/>
      <c r="E24" s="21"/>
      <c r="I24" s="20"/>
    </row>
    <row r="25" spans="2:15" s="19" customFormat="1" ht="19.5" customHeight="1" x14ac:dyDescent="0.15">
      <c r="B25" s="20"/>
      <c r="C25" s="21"/>
      <c r="E25" s="21"/>
      <c r="I25" s="20"/>
    </row>
    <row r="26" spans="2:15" s="19" customFormat="1" ht="19.5" customHeight="1" x14ac:dyDescent="0.15">
      <c r="B26" s="20"/>
      <c r="C26" s="21"/>
      <c r="E26" s="21"/>
      <c r="I26" s="20"/>
    </row>
    <row r="27" spans="2:15" ht="19.5" customHeight="1" x14ac:dyDescent="0.2">
      <c r="C27" s="31" t="s">
        <v>2</v>
      </c>
      <c r="D27" s="32" t="s">
        <v>31</v>
      </c>
      <c r="E27" s="33" t="s">
        <v>15</v>
      </c>
      <c r="F27" s="34" t="s">
        <v>16</v>
      </c>
      <c r="G27" s="35" t="s">
        <v>17</v>
      </c>
      <c r="H27" s="35" t="s">
        <v>18</v>
      </c>
      <c r="I27" s="19"/>
    </row>
    <row r="28" spans="2:15" ht="16.5" customHeight="1" x14ac:dyDescent="0.2">
      <c r="C28" s="36">
        <f>C5+1</f>
        <v>45293</v>
      </c>
      <c r="D28" s="37">
        <v>222</v>
      </c>
      <c r="E28" s="38">
        <f>IF(D28="","",D28-$C$4)</f>
        <v>0</v>
      </c>
      <c r="F28" s="38">
        <f>IF(ISBLANK(D28),"",D28*703/($I$4*12+$I$5)^2)</f>
        <v>31.400030179568432</v>
      </c>
      <c r="G28" s="39">
        <f t="shared" ref="G28:G59" si="0">$C$4-($C28-$C$5)*(1/7)</f>
        <v>221.85714285714286</v>
      </c>
      <c r="H28" s="39">
        <f t="shared" ref="H28:H59" si="1">$C$4-($C28-$C$5)*(2/7)</f>
        <v>221.71428571428572</v>
      </c>
      <c r="I28" s="19"/>
      <c r="K28" s="27" t="s">
        <v>24</v>
      </c>
    </row>
    <row r="29" spans="2:15" ht="16.5" customHeight="1" x14ac:dyDescent="0.2">
      <c r="C29" s="40">
        <f>C28+1</f>
        <v>45294</v>
      </c>
      <c r="D29" s="41">
        <v>221</v>
      </c>
      <c r="E29" s="38">
        <f t="shared" ref="E29:E92" si="2">IF(D29="","",D29-$C$4)</f>
        <v>-1</v>
      </c>
      <c r="F29" s="38">
        <f t="shared" ref="F29:F92" si="3">IF(ISBLANK(D29),"",D29*703/($I$4*12+$I$5)^2)</f>
        <v>31.258588602182989</v>
      </c>
      <c r="G29" s="39">
        <f t="shared" si="0"/>
        <v>221.71428571428572</v>
      </c>
      <c r="H29" s="39">
        <f t="shared" si="1"/>
        <v>221.42857142857142</v>
      </c>
      <c r="I29" s="19"/>
      <c r="K29" s="27" t="s">
        <v>32</v>
      </c>
    </row>
    <row r="30" spans="2:15" ht="16.5" customHeight="1" x14ac:dyDescent="0.2">
      <c r="C30" s="40">
        <f t="shared" ref="C30:C93" si="4">C29+1</f>
        <v>45295</v>
      </c>
      <c r="D30" s="41">
        <v>221.5</v>
      </c>
      <c r="E30" s="38">
        <f t="shared" si="2"/>
        <v>-0.5</v>
      </c>
      <c r="F30" s="38">
        <f t="shared" si="3"/>
        <v>31.329309390875711</v>
      </c>
      <c r="G30" s="39">
        <f t="shared" si="0"/>
        <v>221.57142857142858</v>
      </c>
      <c r="H30" s="39">
        <f t="shared" si="1"/>
        <v>221.14285714285714</v>
      </c>
      <c r="I30" s="19"/>
      <c r="K30" s="27" t="s">
        <v>33</v>
      </c>
    </row>
    <row r="31" spans="2:15" ht="16.5" customHeight="1" x14ac:dyDescent="0.2">
      <c r="C31" s="40">
        <f t="shared" si="4"/>
        <v>45296</v>
      </c>
      <c r="D31" s="41">
        <v>222</v>
      </c>
      <c r="E31" s="38">
        <f t="shared" si="2"/>
        <v>0</v>
      </c>
      <c r="F31" s="38">
        <f t="shared" si="3"/>
        <v>31.400030179568432</v>
      </c>
      <c r="G31" s="39">
        <f t="shared" si="0"/>
        <v>221.42857142857142</v>
      </c>
      <c r="H31" s="39">
        <f t="shared" si="1"/>
        <v>220.85714285714286</v>
      </c>
      <c r="I31" s="19"/>
    </row>
    <row r="32" spans="2:15" ht="16.5" customHeight="1" x14ac:dyDescent="0.2">
      <c r="C32" s="40">
        <f t="shared" si="4"/>
        <v>45297</v>
      </c>
      <c r="D32" s="41">
        <v>220.5</v>
      </c>
      <c r="E32" s="38">
        <f t="shared" si="2"/>
        <v>-1.5</v>
      </c>
      <c r="F32" s="38">
        <f t="shared" si="3"/>
        <v>31.187867813490268</v>
      </c>
      <c r="G32" s="39">
        <f t="shared" si="0"/>
        <v>221.28571428571428</v>
      </c>
      <c r="H32" s="39">
        <f t="shared" si="1"/>
        <v>220.57142857142858</v>
      </c>
      <c r="I32" s="19"/>
      <c r="O32" s="42"/>
    </row>
    <row r="33" spans="3:15" ht="16.5" customHeight="1" x14ac:dyDescent="0.2">
      <c r="C33" s="40">
        <f t="shared" si="4"/>
        <v>45298</v>
      </c>
      <c r="D33" s="41">
        <v>220.4</v>
      </c>
      <c r="E33" s="38">
        <f t="shared" si="2"/>
        <v>-1.5999999999999943</v>
      </c>
      <c r="F33" s="38">
        <f t="shared" si="3"/>
        <v>31.173723655751726</v>
      </c>
      <c r="G33" s="39">
        <f t="shared" si="0"/>
        <v>221.14285714285714</v>
      </c>
      <c r="H33" s="39">
        <f t="shared" si="1"/>
        <v>220.28571428571428</v>
      </c>
      <c r="I33" s="19"/>
      <c r="O33" s="42"/>
    </row>
    <row r="34" spans="3:15" ht="16.5" customHeight="1" x14ac:dyDescent="0.2">
      <c r="C34" s="40">
        <f t="shared" si="4"/>
        <v>45299</v>
      </c>
      <c r="D34" s="41">
        <v>220.8</v>
      </c>
      <c r="E34" s="38">
        <f t="shared" si="2"/>
        <v>-1.1999999999999886</v>
      </c>
      <c r="F34" s="38">
        <f t="shared" si="3"/>
        <v>31.230300286705898</v>
      </c>
      <c r="G34" s="39">
        <f t="shared" si="0"/>
        <v>221</v>
      </c>
      <c r="H34" s="39">
        <f t="shared" si="1"/>
        <v>220</v>
      </c>
      <c r="I34" s="19"/>
    </row>
    <row r="35" spans="3:15" ht="16.5" customHeight="1" x14ac:dyDescent="0.2">
      <c r="C35" s="40">
        <f t="shared" si="4"/>
        <v>45300</v>
      </c>
      <c r="D35" s="41">
        <v>223.2</v>
      </c>
      <c r="E35" s="38">
        <f t="shared" si="2"/>
        <v>1.1999999999999886</v>
      </c>
      <c r="F35" s="38">
        <f t="shared" si="3"/>
        <v>31.569760072430967</v>
      </c>
      <c r="G35" s="39">
        <f t="shared" si="0"/>
        <v>220.85714285714286</v>
      </c>
      <c r="H35" s="39">
        <f t="shared" si="1"/>
        <v>219.71428571428572</v>
      </c>
      <c r="I35" s="19"/>
    </row>
    <row r="36" spans="3:15" ht="16.5" customHeight="1" x14ac:dyDescent="0.2">
      <c r="C36" s="40">
        <f t="shared" si="4"/>
        <v>45301</v>
      </c>
      <c r="D36" s="41">
        <v>221.7</v>
      </c>
      <c r="E36" s="38">
        <f t="shared" si="2"/>
        <v>-0.30000000000001137</v>
      </c>
      <c r="F36" s="38">
        <f t="shared" si="3"/>
        <v>31.357597706352799</v>
      </c>
      <c r="G36" s="39">
        <f t="shared" si="0"/>
        <v>220.71428571428572</v>
      </c>
      <c r="H36" s="39">
        <f t="shared" si="1"/>
        <v>219.42857142857142</v>
      </c>
      <c r="I36" s="19"/>
    </row>
    <row r="37" spans="3:15" ht="16.5" customHeight="1" x14ac:dyDescent="0.2">
      <c r="C37" s="40">
        <f t="shared" si="4"/>
        <v>45302</v>
      </c>
      <c r="D37" s="41">
        <v>220.8</v>
      </c>
      <c r="E37" s="38">
        <f t="shared" si="2"/>
        <v>-1.1999999999999886</v>
      </c>
      <c r="F37" s="38">
        <f t="shared" si="3"/>
        <v>31.230300286705898</v>
      </c>
      <c r="G37" s="39">
        <f t="shared" si="0"/>
        <v>220.57142857142858</v>
      </c>
      <c r="H37" s="39">
        <f t="shared" si="1"/>
        <v>219.14285714285714</v>
      </c>
      <c r="I37" s="19"/>
    </row>
    <row r="38" spans="3:15" ht="16.5" customHeight="1" x14ac:dyDescent="0.2">
      <c r="C38" s="40">
        <f t="shared" si="4"/>
        <v>45303</v>
      </c>
      <c r="D38" s="41">
        <v>222.3</v>
      </c>
      <c r="E38" s="38">
        <f t="shared" si="2"/>
        <v>0.30000000000001137</v>
      </c>
      <c r="F38" s="38">
        <f t="shared" si="3"/>
        <v>31.442462652784062</v>
      </c>
      <c r="G38" s="39">
        <f t="shared" si="0"/>
        <v>220.42857142857142</v>
      </c>
      <c r="H38" s="39">
        <f t="shared" si="1"/>
        <v>218.85714285714286</v>
      </c>
      <c r="I38" s="19"/>
    </row>
    <row r="39" spans="3:15" ht="16.5" customHeight="1" x14ac:dyDescent="0.2">
      <c r="C39" s="40">
        <f t="shared" si="4"/>
        <v>45304</v>
      </c>
      <c r="D39" s="41">
        <v>220.8</v>
      </c>
      <c r="E39" s="38">
        <f t="shared" si="2"/>
        <v>-1.1999999999999886</v>
      </c>
      <c r="F39" s="38">
        <f t="shared" si="3"/>
        <v>31.230300286705898</v>
      </c>
      <c r="G39" s="39">
        <f t="shared" si="0"/>
        <v>220.28571428571428</v>
      </c>
      <c r="H39" s="39">
        <f t="shared" si="1"/>
        <v>218.57142857142858</v>
      </c>
      <c r="I39" s="19"/>
    </row>
    <row r="40" spans="3:15" ht="16.5" customHeight="1" x14ac:dyDescent="0.2">
      <c r="C40" s="40">
        <f t="shared" si="4"/>
        <v>45305</v>
      </c>
      <c r="D40" s="41">
        <v>219.8</v>
      </c>
      <c r="E40" s="38">
        <f t="shared" si="2"/>
        <v>-2.1999999999999886</v>
      </c>
      <c r="F40" s="38">
        <f t="shared" si="3"/>
        <v>31.088858709320455</v>
      </c>
      <c r="G40" s="39">
        <f t="shared" si="0"/>
        <v>220.14285714285714</v>
      </c>
      <c r="H40" s="39">
        <f t="shared" si="1"/>
        <v>218.28571428571428</v>
      </c>
      <c r="I40" s="19"/>
    </row>
    <row r="41" spans="3:15" ht="16.5" customHeight="1" x14ac:dyDescent="0.2">
      <c r="C41" s="40">
        <f t="shared" si="4"/>
        <v>45306</v>
      </c>
      <c r="D41" s="41">
        <v>219.6</v>
      </c>
      <c r="E41" s="38">
        <f t="shared" si="2"/>
        <v>-2.4000000000000057</v>
      </c>
      <c r="F41" s="38">
        <f t="shared" si="3"/>
        <v>31.060570393843367</v>
      </c>
      <c r="G41" s="39">
        <f t="shared" si="0"/>
        <v>220</v>
      </c>
      <c r="H41" s="39">
        <f t="shared" si="1"/>
        <v>218</v>
      </c>
      <c r="I41" s="19"/>
    </row>
    <row r="42" spans="3:15" ht="16.5" customHeight="1" x14ac:dyDescent="0.2">
      <c r="C42" s="40">
        <f t="shared" si="4"/>
        <v>45307</v>
      </c>
      <c r="D42" s="41">
        <v>216</v>
      </c>
      <c r="E42" s="38">
        <f t="shared" si="2"/>
        <v>-6</v>
      </c>
      <c r="F42" s="38">
        <f t="shared" si="3"/>
        <v>30.551380715255771</v>
      </c>
      <c r="G42" s="39">
        <f t="shared" si="0"/>
        <v>219.85714285714286</v>
      </c>
      <c r="H42" s="39">
        <f t="shared" si="1"/>
        <v>217.71428571428572</v>
      </c>
      <c r="I42" s="19"/>
    </row>
    <row r="43" spans="3:15" ht="16.5" customHeight="1" x14ac:dyDescent="0.2">
      <c r="C43" s="40">
        <f t="shared" si="4"/>
        <v>45308</v>
      </c>
      <c r="D43" s="41">
        <v>217.4</v>
      </c>
      <c r="E43" s="38">
        <f t="shared" si="2"/>
        <v>-4.5999999999999943</v>
      </c>
      <c r="F43" s="38">
        <f t="shared" si="3"/>
        <v>30.749398923595393</v>
      </c>
      <c r="G43" s="39">
        <f t="shared" si="0"/>
        <v>219.71428571428572</v>
      </c>
      <c r="H43" s="39">
        <f t="shared" si="1"/>
        <v>217.42857142857142</v>
      </c>
      <c r="I43" s="19"/>
    </row>
    <row r="44" spans="3:15" ht="16.5" customHeight="1" x14ac:dyDescent="0.2">
      <c r="C44" s="40">
        <f t="shared" si="4"/>
        <v>45309</v>
      </c>
      <c r="D44" s="41">
        <v>216.5</v>
      </c>
      <c r="E44" s="38">
        <f t="shared" si="2"/>
        <v>-5.5</v>
      </c>
      <c r="F44" s="38">
        <f t="shared" si="3"/>
        <v>30.622101503948493</v>
      </c>
      <c r="G44" s="39">
        <f t="shared" si="0"/>
        <v>219.57142857142858</v>
      </c>
      <c r="H44" s="39">
        <f t="shared" si="1"/>
        <v>217.14285714285714</v>
      </c>
      <c r="I44" s="19"/>
    </row>
    <row r="45" spans="3:15" ht="16.5" customHeight="1" x14ac:dyDescent="0.2">
      <c r="C45" s="40">
        <f t="shared" si="4"/>
        <v>45310</v>
      </c>
      <c r="D45" s="41">
        <v>218.2</v>
      </c>
      <c r="E45" s="38">
        <f t="shared" si="2"/>
        <v>-3.8000000000000114</v>
      </c>
      <c r="F45" s="38">
        <f t="shared" si="3"/>
        <v>30.862552185503748</v>
      </c>
      <c r="G45" s="39">
        <f t="shared" si="0"/>
        <v>219.42857142857142</v>
      </c>
      <c r="H45" s="39">
        <f t="shared" si="1"/>
        <v>216.85714285714286</v>
      </c>
      <c r="I45" s="19"/>
    </row>
    <row r="46" spans="3:15" ht="16.5" customHeight="1" x14ac:dyDescent="0.2">
      <c r="C46" s="40">
        <f t="shared" si="4"/>
        <v>45311</v>
      </c>
      <c r="D46" s="41">
        <v>217.4</v>
      </c>
      <c r="E46" s="38">
        <f t="shared" si="2"/>
        <v>-4.5999999999999943</v>
      </c>
      <c r="F46" s="38">
        <f t="shared" si="3"/>
        <v>30.749398923595393</v>
      </c>
      <c r="G46" s="39">
        <f t="shared" si="0"/>
        <v>219.28571428571428</v>
      </c>
      <c r="H46" s="39">
        <f t="shared" si="1"/>
        <v>216.57142857142858</v>
      </c>
      <c r="I46" s="19"/>
    </row>
    <row r="47" spans="3:15" ht="16.5" customHeight="1" x14ac:dyDescent="0.2">
      <c r="C47" s="40">
        <f t="shared" si="4"/>
        <v>45312</v>
      </c>
      <c r="D47" s="41"/>
      <c r="E47" s="38" t="str">
        <f t="shared" si="2"/>
        <v/>
      </c>
      <c r="F47" s="38" t="str">
        <f t="shared" si="3"/>
        <v/>
      </c>
      <c r="G47" s="39">
        <f t="shared" si="0"/>
        <v>219.14285714285714</v>
      </c>
      <c r="H47" s="39">
        <f t="shared" si="1"/>
        <v>216.28571428571428</v>
      </c>
      <c r="I47" s="19"/>
      <c r="J47" s="19"/>
    </row>
    <row r="48" spans="3:15" ht="16.5" customHeight="1" x14ac:dyDescent="0.2">
      <c r="C48" s="40">
        <f t="shared" si="4"/>
        <v>45313</v>
      </c>
      <c r="D48" s="41"/>
      <c r="E48" s="38" t="str">
        <f t="shared" si="2"/>
        <v/>
      </c>
      <c r="F48" s="38" t="str">
        <f t="shared" si="3"/>
        <v/>
      </c>
      <c r="G48" s="39">
        <f t="shared" si="0"/>
        <v>219</v>
      </c>
      <c r="H48" s="39">
        <f t="shared" si="1"/>
        <v>216</v>
      </c>
      <c r="I48" s="19"/>
      <c r="J48" s="19"/>
    </row>
    <row r="49" spans="3:10" ht="16.5" customHeight="1" x14ac:dyDescent="0.2">
      <c r="C49" s="40">
        <f t="shared" si="4"/>
        <v>45314</v>
      </c>
      <c r="D49" s="41"/>
      <c r="E49" s="38" t="str">
        <f t="shared" si="2"/>
        <v/>
      </c>
      <c r="F49" s="38" t="str">
        <f t="shared" si="3"/>
        <v/>
      </c>
      <c r="G49" s="39">
        <f t="shared" si="0"/>
        <v>218.85714285714286</v>
      </c>
      <c r="H49" s="39">
        <f t="shared" si="1"/>
        <v>215.71428571428572</v>
      </c>
      <c r="I49" s="19"/>
      <c r="J49" s="19"/>
    </row>
    <row r="50" spans="3:10" ht="16.5" customHeight="1" x14ac:dyDescent="0.2">
      <c r="C50" s="40">
        <f t="shared" si="4"/>
        <v>45315</v>
      </c>
      <c r="D50" s="41"/>
      <c r="E50" s="38" t="str">
        <f t="shared" si="2"/>
        <v/>
      </c>
      <c r="F50" s="38" t="str">
        <f t="shared" si="3"/>
        <v/>
      </c>
      <c r="G50" s="39">
        <f t="shared" si="0"/>
        <v>218.71428571428572</v>
      </c>
      <c r="H50" s="39">
        <f t="shared" si="1"/>
        <v>215.42857142857142</v>
      </c>
      <c r="I50" s="19"/>
      <c r="J50" s="19"/>
    </row>
    <row r="51" spans="3:10" ht="16.5" customHeight="1" x14ac:dyDescent="0.2">
      <c r="C51" s="40">
        <f t="shared" si="4"/>
        <v>45316</v>
      </c>
      <c r="D51" s="41"/>
      <c r="E51" s="38" t="str">
        <f t="shared" si="2"/>
        <v/>
      </c>
      <c r="F51" s="38" t="str">
        <f t="shared" si="3"/>
        <v/>
      </c>
      <c r="G51" s="39">
        <f t="shared" si="0"/>
        <v>218.57142857142858</v>
      </c>
      <c r="H51" s="39">
        <f t="shared" si="1"/>
        <v>215.14285714285714</v>
      </c>
      <c r="I51" s="19"/>
      <c r="J51" s="19"/>
    </row>
    <row r="52" spans="3:10" ht="16.5" customHeight="1" x14ac:dyDescent="0.2">
      <c r="C52" s="40">
        <f t="shared" si="4"/>
        <v>45317</v>
      </c>
      <c r="D52" s="41"/>
      <c r="E52" s="38" t="str">
        <f t="shared" si="2"/>
        <v/>
      </c>
      <c r="F52" s="38" t="str">
        <f t="shared" si="3"/>
        <v/>
      </c>
      <c r="G52" s="39">
        <f t="shared" si="0"/>
        <v>218.42857142857142</v>
      </c>
      <c r="H52" s="39">
        <f t="shared" si="1"/>
        <v>214.85714285714286</v>
      </c>
      <c r="I52" s="19"/>
      <c r="J52" s="19"/>
    </row>
    <row r="53" spans="3:10" ht="16.5" customHeight="1" x14ac:dyDescent="0.2">
      <c r="C53" s="40">
        <f t="shared" si="4"/>
        <v>45318</v>
      </c>
      <c r="D53" s="41"/>
      <c r="E53" s="38" t="str">
        <f t="shared" si="2"/>
        <v/>
      </c>
      <c r="F53" s="38" t="str">
        <f t="shared" si="3"/>
        <v/>
      </c>
      <c r="G53" s="39">
        <f t="shared" si="0"/>
        <v>218.28571428571428</v>
      </c>
      <c r="H53" s="39">
        <f t="shared" si="1"/>
        <v>214.57142857142858</v>
      </c>
      <c r="I53" s="19"/>
      <c r="J53" s="19"/>
    </row>
    <row r="54" spans="3:10" ht="16.5" customHeight="1" x14ac:dyDescent="0.2">
      <c r="C54" s="40">
        <f t="shared" si="4"/>
        <v>45319</v>
      </c>
      <c r="D54" s="41"/>
      <c r="E54" s="38" t="str">
        <f t="shared" si="2"/>
        <v/>
      </c>
      <c r="F54" s="38" t="str">
        <f t="shared" si="3"/>
        <v/>
      </c>
      <c r="G54" s="39">
        <f t="shared" si="0"/>
        <v>218.14285714285714</v>
      </c>
      <c r="H54" s="39">
        <f t="shared" si="1"/>
        <v>214.28571428571428</v>
      </c>
      <c r="I54" s="19"/>
      <c r="J54" s="19"/>
    </row>
    <row r="55" spans="3:10" ht="16.5" customHeight="1" x14ac:dyDescent="0.2">
      <c r="C55" s="40">
        <f t="shared" si="4"/>
        <v>45320</v>
      </c>
      <c r="D55" s="41"/>
      <c r="E55" s="38" t="str">
        <f t="shared" si="2"/>
        <v/>
      </c>
      <c r="F55" s="38" t="str">
        <f t="shared" si="3"/>
        <v/>
      </c>
      <c r="G55" s="39">
        <f t="shared" si="0"/>
        <v>218</v>
      </c>
      <c r="H55" s="39">
        <f t="shared" si="1"/>
        <v>214</v>
      </c>
      <c r="I55" s="19"/>
      <c r="J55" s="19"/>
    </row>
    <row r="56" spans="3:10" ht="16.5" customHeight="1" x14ac:dyDescent="0.2">
      <c r="C56" s="40">
        <f t="shared" si="4"/>
        <v>45321</v>
      </c>
      <c r="D56" s="41"/>
      <c r="E56" s="38" t="str">
        <f t="shared" si="2"/>
        <v/>
      </c>
      <c r="F56" s="38" t="str">
        <f t="shared" si="3"/>
        <v/>
      </c>
      <c r="G56" s="39">
        <f t="shared" si="0"/>
        <v>217.85714285714286</v>
      </c>
      <c r="H56" s="39">
        <f t="shared" si="1"/>
        <v>213.71428571428572</v>
      </c>
      <c r="I56" s="19"/>
      <c r="J56" s="19"/>
    </row>
    <row r="57" spans="3:10" ht="16.5" customHeight="1" x14ac:dyDescent="0.2">
      <c r="C57" s="40">
        <f t="shared" si="4"/>
        <v>45322</v>
      </c>
      <c r="D57" s="41"/>
      <c r="E57" s="38" t="str">
        <f t="shared" si="2"/>
        <v/>
      </c>
      <c r="F57" s="38" t="str">
        <f t="shared" si="3"/>
        <v/>
      </c>
      <c r="G57" s="39">
        <f t="shared" si="0"/>
        <v>217.71428571428572</v>
      </c>
      <c r="H57" s="39">
        <f t="shared" si="1"/>
        <v>213.42857142857142</v>
      </c>
      <c r="I57" s="19"/>
      <c r="J57" s="19"/>
    </row>
    <row r="58" spans="3:10" ht="16.5" customHeight="1" x14ac:dyDescent="0.2">
      <c r="C58" s="40">
        <f t="shared" si="4"/>
        <v>45323</v>
      </c>
      <c r="D58" s="41"/>
      <c r="E58" s="38" t="str">
        <f t="shared" si="2"/>
        <v/>
      </c>
      <c r="F58" s="38" t="str">
        <f t="shared" si="3"/>
        <v/>
      </c>
      <c r="G58" s="39">
        <f t="shared" si="0"/>
        <v>217.57142857142858</v>
      </c>
      <c r="H58" s="39">
        <f t="shared" si="1"/>
        <v>213.14285714285714</v>
      </c>
      <c r="I58" s="19"/>
      <c r="J58" s="19"/>
    </row>
    <row r="59" spans="3:10" ht="16.5" customHeight="1" x14ac:dyDescent="0.2">
      <c r="C59" s="40">
        <f t="shared" si="4"/>
        <v>45324</v>
      </c>
      <c r="D59" s="41"/>
      <c r="E59" s="38" t="str">
        <f t="shared" si="2"/>
        <v/>
      </c>
      <c r="F59" s="38" t="str">
        <f t="shared" si="3"/>
        <v/>
      </c>
      <c r="G59" s="39">
        <f t="shared" si="0"/>
        <v>217.42857142857142</v>
      </c>
      <c r="H59" s="39">
        <f t="shared" si="1"/>
        <v>212.85714285714286</v>
      </c>
      <c r="I59" s="19"/>
      <c r="J59" s="19"/>
    </row>
    <row r="60" spans="3:10" ht="16.5" customHeight="1" x14ac:dyDescent="0.2">
      <c r="C60" s="40">
        <f t="shared" si="4"/>
        <v>45325</v>
      </c>
      <c r="D60" s="41"/>
      <c r="E60" s="38" t="str">
        <f t="shared" si="2"/>
        <v/>
      </c>
      <c r="F60" s="38" t="str">
        <f t="shared" si="3"/>
        <v/>
      </c>
      <c r="G60" s="39">
        <f t="shared" ref="G60:G91" si="5">$C$4-($C60-$C$5)*(1/7)</f>
        <v>217.28571428571428</v>
      </c>
      <c r="H60" s="39">
        <f t="shared" ref="H60:H91" si="6">$C$4-($C60-$C$5)*(2/7)</f>
        <v>212.57142857142858</v>
      </c>
      <c r="I60" s="19"/>
      <c r="J60" s="19"/>
    </row>
    <row r="61" spans="3:10" ht="16.5" customHeight="1" x14ac:dyDescent="0.2">
      <c r="C61" s="40">
        <f t="shared" si="4"/>
        <v>45326</v>
      </c>
      <c r="D61" s="41"/>
      <c r="E61" s="38" t="str">
        <f t="shared" si="2"/>
        <v/>
      </c>
      <c r="F61" s="38" t="str">
        <f t="shared" si="3"/>
        <v/>
      </c>
      <c r="G61" s="39">
        <f t="shared" si="5"/>
        <v>217.14285714285714</v>
      </c>
      <c r="H61" s="39">
        <f t="shared" si="6"/>
        <v>212.28571428571428</v>
      </c>
      <c r="I61" s="19"/>
      <c r="J61" s="19"/>
    </row>
    <row r="62" spans="3:10" ht="16.5" customHeight="1" x14ac:dyDescent="0.2">
      <c r="C62" s="40">
        <f t="shared" si="4"/>
        <v>45327</v>
      </c>
      <c r="D62" s="41"/>
      <c r="E62" s="38" t="str">
        <f t="shared" si="2"/>
        <v/>
      </c>
      <c r="F62" s="38" t="str">
        <f t="shared" si="3"/>
        <v/>
      </c>
      <c r="G62" s="39">
        <f t="shared" si="5"/>
        <v>217</v>
      </c>
      <c r="H62" s="39">
        <f t="shared" si="6"/>
        <v>212</v>
      </c>
      <c r="I62" s="19"/>
      <c r="J62" s="19"/>
    </row>
    <row r="63" spans="3:10" ht="16.5" customHeight="1" x14ac:dyDescent="0.2">
      <c r="C63" s="40">
        <f t="shared" si="4"/>
        <v>45328</v>
      </c>
      <c r="D63" s="41"/>
      <c r="E63" s="38" t="str">
        <f t="shared" si="2"/>
        <v/>
      </c>
      <c r="F63" s="38" t="str">
        <f t="shared" si="3"/>
        <v/>
      </c>
      <c r="G63" s="39">
        <f t="shared" si="5"/>
        <v>216.85714285714286</v>
      </c>
      <c r="H63" s="39">
        <f t="shared" si="6"/>
        <v>211.71428571428572</v>
      </c>
      <c r="I63" s="19"/>
      <c r="J63" s="19"/>
    </row>
    <row r="64" spans="3:10" ht="16.5" customHeight="1" x14ac:dyDescent="0.2">
      <c r="C64" s="40">
        <f t="shared" si="4"/>
        <v>45329</v>
      </c>
      <c r="D64" s="41"/>
      <c r="E64" s="38" t="str">
        <f t="shared" si="2"/>
        <v/>
      </c>
      <c r="F64" s="38" t="str">
        <f t="shared" si="3"/>
        <v/>
      </c>
      <c r="G64" s="39">
        <f t="shared" si="5"/>
        <v>216.71428571428572</v>
      </c>
      <c r="H64" s="39">
        <f t="shared" si="6"/>
        <v>211.42857142857142</v>
      </c>
      <c r="I64" s="19"/>
      <c r="J64" s="19"/>
    </row>
    <row r="65" spans="3:10" ht="16.5" customHeight="1" x14ac:dyDescent="0.2">
      <c r="C65" s="40">
        <f t="shared" si="4"/>
        <v>45330</v>
      </c>
      <c r="D65" s="41"/>
      <c r="E65" s="38" t="str">
        <f t="shared" si="2"/>
        <v/>
      </c>
      <c r="F65" s="38" t="str">
        <f t="shared" si="3"/>
        <v/>
      </c>
      <c r="G65" s="39">
        <f t="shared" si="5"/>
        <v>216.57142857142858</v>
      </c>
      <c r="H65" s="39">
        <f t="shared" si="6"/>
        <v>211.14285714285714</v>
      </c>
      <c r="I65" s="19"/>
      <c r="J65" s="19"/>
    </row>
    <row r="66" spans="3:10" ht="16.5" customHeight="1" x14ac:dyDescent="0.2">
      <c r="C66" s="40">
        <f t="shared" si="4"/>
        <v>45331</v>
      </c>
      <c r="D66" s="41"/>
      <c r="E66" s="38" t="str">
        <f t="shared" si="2"/>
        <v/>
      </c>
      <c r="F66" s="38" t="str">
        <f t="shared" si="3"/>
        <v/>
      </c>
      <c r="G66" s="39">
        <f t="shared" si="5"/>
        <v>216.42857142857142</v>
      </c>
      <c r="H66" s="39">
        <f t="shared" si="6"/>
        <v>210.85714285714286</v>
      </c>
      <c r="I66" s="19"/>
      <c r="J66" s="19"/>
    </row>
    <row r="67" spans="3:10" ht="16.5" customHeight="1" x14ac:dyDescent="0.2">
      <c r="C67" s="40">
        <f t="shared" si="4"/>
        <v>45332</v>
      </c>
      <c r="D67" s="41"/>
      <c r="E67" s="38" t="str">
        <f t="shared" si="2"/>
        <v/>
      </c>
      <c r="F67" s="38" t="str">
        <f t="shared" si="3"/>
        <v/>
      </c>
      <c r="G67" s="39">
        <f t="shared" si="5"/>
        <v>216.28571428571428</v>
      </c>
      <c r="H67" s="39">
        <f t="shared" si="6"/>
        <v>210.57142857142858</v>
      </c>
      <c r="I67" s="19"/>
      <c r="J67" s="19"/>
    </row>
    <row r="68" spans="3:10" ht="16.5" customHeight="1" x14ac:dyDescent="0.2">
      <c r="C68" s="40">
        <f t="shared" si="4"/>
        <v>45333</v>
      </c>
      <c r="D68" s="41"/>
      <c r="E68" s="38" t="str">
        <f t="shared" si="2"/>
        <v/>
      </c>
      <c r="F68" s="38" t="str">
        <f t="shared" si="3"/>
        <v/>
      </c>
      <c r="G68" s="39">
        <f t="shared" si="5"/>
        <v>216.14285714285714</v>
      </c>
      <c r="H68" s="39">
        <f t="shared" si="6"/>
        <v>210.28571428571428</v>
      </c>
      <c r="I68" s="19"/>
      <c r="J68" s="19"/>
    </row>
    <row r="69" spans="3:10" ht="16.5" customHeight="1" x14ac:dyDescent="0.2">
      <c r="C69" s="40">
        <f t="shared" si="4"/>
        <v>45334</v>
      </c>
      <c r="D69" s="41"/>
      <c r="E69" s="38" t="str">
        <f t="shared" si="2"/>
        <v/>
      </c>
      <c r="F69" s="38" t="str">
        <f t="shared" si="3"/>
        <v/>
      </c>
      <c r="G69" s="39">
        <f t="shared" si="5"/>
        <v>216</v>
      </c>
      <c r="H69" s="39">
        <f t="shared" si="6"/>
        <v>210</v>
      </c>
      <c r="I69" s="19"/>
      <c r="J69" s="19"/>
    </row>
    <row r="70" spans="3:10" ht="16.5" customHeight="1" x14ac:dyDescent="0.2">
      <c r="C70" s="40">
        <f t="shared" si="4"/>
        <v>45335</v>
      </c>
      <c r="D70" s="41"/>
      <c r="E70" s="38" t="str">
        <f t="shared" si="2"/>
        <v/>
      </c>
      <c r="F70" s="38" t="str">
        <f t="shared" si="3"/>
        <v/>
      </c>
      <c r="G70" s="39">
        <f t="shared" si="5"/>
        <v>215.85714285714286</v>
      </c>
      <c r="H70" s="39">
        <f t="shared" si="6"/>
        <v>209.71428571428572</v>
      </c>
      <c r="I70" s="19"/>
      <c r="J70" s="19"/>
    </row>
    <row r="71" spans="3:10" ht="16.5" customHeight="1" x14ac:dyDescent="0.2">
      <c r="C71" s="40">
        <f t="shared" si="4"/>
        <v>45336</v>
      </c>
      <c r="D71" s="41"/>
      <c r="E71" s="38" t="str">
        <f t="shared" si="2"/>
        <v/>
      </c>
      <c r="F71" s="38" t="str">
        <f t="shared" si="3"/>
        <v/>
      </c>
      <c r="G71" s="39">
        <f t="shared" si="5"/>
        <v>215.71428571428572</v>
      </c>
      <c r="H71" s="39">
        <f t="shared" si="6"/>
        <v>209.42857142857142</v>
      </c>
      <c r="I71" s="19"/>
      <c r="J71" s="19"/>
    </row>
    <row r="72" spans="3:10" ht="16.5" customHeight="1" x14ac:dyDescent="0.2">
      <c r="C72" s="40">
        <f t="shared" si="4"/>
        <v>45337</v>
      </c>
      <c r="D72" s="41"/>
      <c r="E72" s="38" t="str">
        <f t="shared" si="2"/>
        <v/>
      </c>
      <c r="F72" s="38" t="str">
        <f t="shared" si="3"/>
        <v/>
      </c>
      <c r="G72" s="39">
        <f t="shared" si="5"/>
        <v>215.57142857142858</v>
      </c>
      <c r="H72" s="39">
        <f t="shared" si="6"/>
        <v>209.14285714285714</v>
      </c>
      <c r="I72" s="19"/>
      <c r="J72" s="19"/>
    </row>
    <row r="73" spans="3:10" ht="16.5" customHeight="1" x14ac:dyDescent="0.2">
      <c r="C73" s="40">
        <f t="shared" si="4"/>
        <v>45338</v>
      </c>
      <c r="D73" s="41"/>
      <c r="E73" s="38" t="str">
        <f t="shared" si="2"/>
        <v/>
      </c>
      <c r="F73" s="38" t="str">
        <f t="shared" si="3"/>
        <v/>
      </c>
      <c r="G73" s="39">
        <f t="shared" si="5"/>
        <v>215.42857142857142</v>
      </c>
      <c r="H73" s="39">
        <f t="shared" si="6"/>
        <v>208.85714285714286</v>
      </c>
      <c r="I73" s="19"/>
      <c r="J73" s="19"/>
    </row>
    <row r="74" spans="3:10" ht="16.5" customHeight="1" x14ac:dyDescent="0.2">
      <c r="C74" s="40">
        <f t="shared" si="4"/>
        <v>45339</v>
      </c>
      <c r="D74" s="41"/>
      <c r="E74" s="38" t="str">
        <f t="shared" si="2"/>
        <v/>
      </c>
      <c r="F74" s="38" t="str">
        <f t="shared" si="3"/>
        <v/>
      </c>
      <c r="G74" s="39">
        <f t="shared" si="5"/>
        <v>215.28571428571428</v>
      </c>
      <c r="H74" s="39">
        <f t="shared" si="6"/>
        <v>208.57142857142858</v>
      </c>
      <c r="I74" s="19"/>
      <c r="J74" s="19"/>
    </row>
    <row r="75" spans="3:10" ht="16.5" customHeight="1" x14ac:dyDescent="0.2">
      <c r="C75" s="40">
        <f t="shared" si="4"/>
        <v>45340</v>
      </c>
      <c r="D75" s="41"/>
      <c r="E75" s="38" t="str">
        <f t="shared" si="2"/>
        <v/>
      </c>
      <c r="F75" s="38" t="str">
        <f t="shared" si="3"/>
        <v/>
      </c>
      <c r="G75" s="39">
        <f t="shared" si="5"/>
        <v>215.14285714285714</v>
      </c>
      <c r="H75" s="39">
        <f t="shared" si="6"/>
        <v>208.28571428571428</v>
      </c>
      <c r="I75" s="19"/>
      <c r="J75" s="19"/>
    </row>
    <row r="76" spans="3:10" ht="16.5" customHeight="1" x14ac:dyDescent="0.2">
      <c r="C76" s="40">
        <f t="shared" si="4"/>
        <v>45341</v>
      </c>
      <c r="D76" s="41"/>
      <c r="E76" s="38" t="str">
        <f t="shared" si="2"/>
        <v/>
      </c>
      <c r="F76" s="38" t="str">
        <f t="shared" si="3"/>
        <v/>
      </c>
      <c r="G76" s="39">
        <f t="shared" si="5"/>
        <v>215</v>
      </c>
      <c r="H76" s="39">
        <f t="shared" si="6"/>
        <v>208</v>
      </c>
      <c r="I76" s="19"/>
      <c r="J76" s="19"/>
    </row>
    <row r="77" spans="3:10" ht="16.5" customHeight="1" x14ac:dyDescent="0.2">
      <c r="C77" s="40">
        <f t="shared" si="4"/>
        <v>45342</v>
      </c>
      <c r="D77" s="41"/>
      <c r="E77" s="38" t="str">
        <f t="shared" si="2"/>
        <v/>
      </c>
      <c r="F77" s="38" t="str">
        <f t="shared" si="3"/>
        <v/>
      </c>
      <c r="G77" s="39">
        <f t="shared" si="5"/>
        <v>214.85714285714286</v>
      </c>
      <c r="H77" s="39">
        <f t="shared" si="6"/>
        <v>207.71428571428572</v>
      </c>
      <c r="I77" s="19"/>
      <c r="J77" s="19"/>
    </row>
    <row r="78" spans="3:10" ht="16.5" customHeight="1" x14ac:dyDescent="0.2">
      <c r="C78" s="40">
        <f t="shared" si="4"/>
        <v>45343</v>
      </c>
      <c r="D78" s="41"/>
      <c r="E78" s="38" t="str">
        <f t="shared" si="2"/>
        <v/>
      </c>
      <c r="F78" s="38" t="str">
        <f t="shared" si="3"/>
        <v/>
      </c>
      <c r="G78" s="39">
        <f t="shared" si="5"/>
        <v>214.71428571428572</v>
      </c>
      <c r="H78" s="39">
        <f t="shared" si="6"/>
        <v>207.42857142857142</v>
      </c>
      <c r="I78" s="19"/>
      <c r="J78" s="19"/>
    </row>
    <row r="79" spans="3:10" ht="16.5" customHeight="1" x14ac:dyDescent="0.2">
      <c r="C79" s="40">
        <f t="shared" si="4"/>
        <v>45344</v>
      </c>
      <c r="D79" s="41"/>
      <c r="E79" s="38" t="str">
        <f t="shared" si="2"/>
        <v/>
      </c>
      <c r="F79" s="38" t="str">
        <f t="shared" si="3"/>
        <v/>
      </c>
      <c r="G79" s="39">
        <f t="shared" si="5"/>
        <v>214.57142857142858</v>
      </c>
      <c r="H79" s="39">
        <f t="shared" si="6"/>
        <v>207.14285714285714</v>
      </c>
      <c r="I79" s="19"/>
      <c r="J79" s="19"/>
    </row>
    <row r="80" spans="3:10" ht="16.5" customHeight="1" x14ac:dyDescent="0.2">
      <c r="C80" s="40">
        <f t="shared" si="4"/>
        <v>45345</v>
      </c>
      <c r="D80" s="41"/>
      <c r="E80" s="38" t="str">
        <f t="shared" si="2"/>
        <v/>
      </c>
      <c r="F80" s="38" t="str">
        <f t="shared" si="3"/>
        <v/>
      </c>
      <c r="G80" s="39">
        <f t="shared" si="5"/>
        <v>214.42857142857142</v>
      </c>
      <c r="H80" s="39">
        <f t="shared" si="6"/>
        <v>206.85714285714286</v>
      </c>
      <c r="I80" s="19"/>
      <c r="J80" s="19"/>
    </row>
    <row r="81" spans="3:10" ht="16.5" customHeight="1" x14ac:dyDescent="0.2">
      <c r="C81" s="40">
        <f t="shared" si="4"/>
        <v>45346</v>
      </c>
      <c r="D81" s="41"/>
      <c r="E81" s="38" t="str">
        <f t="shared" si="2"/>
        <v/>
      </c>
      <c r="F81" s="38" t="str">
        <f t="shared" si="3"/>
        <v/>
      </c>
      <c r="G81" s="39">
        <f t="shared" si="5"/>
        <v>214.28571428571428</v>
      </c>
      <c r="H81" s="39">
        <f t="shared" si="6"/>
        <v>206.57142857142858</v>
      </c>
      <c r="I81" s="19"/>
      <c r="J81" s="19"/>
    </row>
    <row r="82" spans="3:10" ht="16.5" customHeight="1" x14ac:dyDescent="0.2">
      <c r="C82" s="40">
        <f t="shared" si="4"/>
        <v>45347</v>
      </c>
      <c r="D82" s="41"/>
      <c r="E82" s="38" t="str">
        <f t="shared" si="2"/>
        <v/>
      </c>
      <c r="F82" s="38" t="str">
        <f t="shared" si="3"/>
        <v/>
      </c>
      <c r="G82" s="39">
        <f t="shared" si="5"/>
        <v>214.14285714285714</v>
      </c>
      <c r="H82" s="39">
        <f t="shared" si="6"/>
        <v>206.28571428571428</v>
      </c>
      <c r="I82" s="19"/>
      <c r="J82" s="19"/>
    </row>
    <row r="83" spans="3:10" ht="16.5" customHeight="1" x14ac:dyDescent="0.2">
      <c r="C83" s="40">
        <f t="shared" si="4"/>
        <v>45348</v>
      </c>
      <c r="D83" s="41"/>
      <c r="E83" s="38" t="str">
        <f t="shared" si="2"/>
        <v/>
      </c>
      <c r="F83" s="38" t="str">
        <f t="shared" si="3"/>
        <v/>
      </c>
      <c r="G83" s="39">
        <f t="shared" si="5"/>
        <v>214</v>
      </c>
      <c r="H83" s="39">
        <f t="shared" si="6"/>
        <v>206</v>
      </c>
      <c r="I83" s="19"/>
      <c r="J83" s="19"/>
    </row>
    <row r="84" spans="3:10" ht="16.5" customHeight="1" x14ac:dyDescent="0.2">
      <c r="C84" s="40">
        <f t="shared" si="4"/>
        <v>45349</v>
      </c>
      <c r="D84" s="41"/>
      <c r="E84" s="38" t="str">
        <f t="shared" si="2"/>
        <v/>
      </c>
      <c r="F84" s="38" t="str">
        <f t="shared" si="3"/>
        <v/>
      </c>
      <c r="G84" s="39">
        <f t="shared" si="5"/>
        <v>213.85714285714286</v>
      </c>
      <c r="H84" s="39">
        <f t="shared" si="6"/>
        <v>205.71428571428572</v>
      </c>
      <c r="I84" s="19"/>
      <c r="J84" s="19"/>
    </row>
    <row r="85" spans="3:10" ht="16.5" customHeight="1" x14ac:dyDescent="0.2">
      <c r="C85" s="40">
        <f t="shared" si="4"/>
        <v>45350</v>
      </c>
      <c r="D85" s="41"/>
      <c r="E85" s="38" t="str">
        <f t="shared" si="2"/>
        <v/>
      </c>
      <c r="F85" s="38" t="str">
        <f t="shared" si="3"/>
        <v/>
      </c>
      <c r="G85" s="39">
        <f t="shared" si="5"/>
        <v>213.71428571428572</v>
      </c>
      <c r="H85" s="39">
        <f t="shared" si="6"/>
        <v>205.42857142857144</v>
      </c>
      <c r="I85" s="19"/>
      <c r="J85" s="19"/>
    </row>
    <row r="86" spans="3:10" ht="16.5" customHeight="1" x14ac:dyDescent="0.2">
      <c r="C86" s="40">
        <f t="shared" si="4"/>
        <v>45351</v>
      </c>
      <c r="D86" s="41"/>
      <c r="E86" s="38" t="str">
        <f t="shared" si="2"/>
        <v/>
      </c>
      <c r="F86" s="38" t="str">
        <f t="shared" si="3"/>
        <v/>
      </c>
      <c r="G86" s="39">
        <f t="shared" si="5"/>
        <v>213.57142857142858</v>
      </c>
      <c r="H86" s="39">
        <f t="shared" si="6"/>
        <v>205.14285714285714</v>
      </c>
      <c r="I86" s="19"/>
      <c r="J86" s="19"/>
    </row>
    <row r="87" spans="3:10" ht="16.5" customHeight="1" x14ac:dyDescent="0.2">
      <c r="C87" s="40">
        <f t="shared" si="4"/>
        <v>45352</v>
      </c>
      <c r="D87" s="41"/>
      <c r="E87" s="38" t="str">
        <f t="shared" si="2"/>
        <v/>
      </c>
      <c r="F87" s="38" t="str">
        <f t="shared" si="3"/>
        <v/>
      </c>
      <c r="G87" s="39">
        <f t="shared" si="5"/>
        <v>213.42857142857142</v>
      </c>
      <c r="H87" s="39">
        <f t="shared" si="6"/>
        <v>204.85714285714286</v>
      </c>
      <c r="I87" s="19"/>
      <c r="J87" s="19"/>
    </row>
    <row r="88" spans="3:10" ht="16.5" customHeight="1" x14ac:dyDescent="0.2">
      <c r="C88" s="40">
        <f t="shared" si="4"/>
        <v>45353</v>
      </c>
      <c r="D88" s="41"/>
      <c r="E88" s="38" t="str">
        <f t="shared" si="2"/>
        <v/>
      </c>
      <c r="F88" s="38" t="str">
        <f t="shared" si="3"/>
        <v/>
      </c>
      <c r="G88" s="39">
        <f t="shared" si="5"/>
        <v>213.28571428571428</v>
      </c>
      <c r="H88" s="39">
        <f t="shared" si="6"/>
        <v>204.57142857142858</v>
      </c>
      <c r="I88" s="19"/>
      <c r="J88" s="19"/>
    </row>
    <row r="89" spans="3:10" ht="16.5" customHeight="1" x14ac:dyDescent="0.2">
      <c r="C89" s="40">
        <f t="shared" si="4"/>
        <v>45354</v>
      </c>
      <c r="D89" s="41"/>
      <c r="E89" s="38" t="str">
        <f t="shared" si="2"/>
        <v/>
      </c>
      <c r="F89" s="38" t="str">
        <f t="shared" si="3"/>
        <v/>
      </c>
      <c r="G89" s="39">
        <f t="shared" si="5"/>
        <v>213.14285714285714</v>
      </c>
      <c r="H89" s="39">
        <f t="shared" si="6"/>
        <v>204.28571428571428</v>
      </c>
      <c r="I89" s="19"/>
      <c r="J89" s="19"/>
    </row>
    <row r="90" spans="3:10" ht="16.5" customHeight="1" x14ac:dyDescent="0.2">
      <c r="C90" s="40">
        <f t="shared" si="4"/>
        <v>45355</v>
      </c>
      <c r="D90" s="41"/>
      <c r="E90" s="38" t="str">
        <f t="shared" si="2"/>
        <v/>
      </c>
      <c r="F90" s="38" t="str">
        <f t="shared" si="3"/>
        <v/>
      </c>
      <c r="G90" s="39">
        <f t="shared" si="5"/>
        <v>213</v>
      </c>
      <c r="H90" s="39">
        <f t="shared" si="6"/>
        <v>204</v>
      </c>
      <c r="I90" s="19"/>
      <c r="J90" s="19"/>
    </row>
    <row r="91" spans="3:10" ht="16.5" customHeight="1" x14ac:dyDescent="0.2">
      <c r="C91" s="40">
        <f t="shared" si="4"/>
        <v>45356</v>
      </c>
      <c r="D91" s="41"/>
      <c r="E91" s="38" t="str">
        <f t="shared" si="2"/>
        <v/>
      </c>
      <c r="F91" s="38" t="str">
        <f t="shared" si="3"/>
        <v/>
      </c>
      <c r="G91" s="39">
        <f t="shared" si="5"/>
        <v>212.85714285714286</v>
      </c>
      <c r="H91" s="39">
        <f t="shared" si="6"/>
        <v>203.71428571428572</v>
      </c>
      <c r="I91" s="19"/>
      <c r="J91" s="19"/>
    </row>
    <row r="92" spans="3:10" ht="16.5" customHeight="1" x14ac:dyDescent="0.2">
      <c r="C92" s="40">
        <f t="shared" si="4"/>
        <v>45357</v>
      </c>
      <c r="D92" s="41"/>
      <c r="E92" s="38" t="str">
        <f t="shared" si="2"/>
        <v/>
      </c>
      <c r="F92" s="38" t="str">
        <f t="shared" si="3"/>
        <v/>
      </c>
      <c r="G92" s="39">
        <f t="shared" ref="G92:G117" si="7">$C$4-($C92-$C$5)*(1/7)</f>
        <v>212.71428571428572</v>
      </c>
      <c r="H92" s="39">
        <f t="shared" ref="H92:H117" si="8">$C$4-($C92-$C$5)*(2/7)</f>
        <v>203.42857142857144</v>
      </c>
      <c r="I92" s="19"/>
      <c r="J92" s="19"/>
    </row>
    <row r="93" spans="3:10" ht="16.5" customHeight="1" x14ac:dyDescent="0.2">
      <c r="C93" s="40">
        <f t="shared" si="4"/>
        <v>45358</v>
      </c>
      <c r="D93" s="41"/>
      <c r="E93" s="38" t="str">
        <f t="shared" ref="E93:E117" si="9">IF(D93="","",D93-$C$4)</f>
        <v/>
      </c>
      <c r="F93" s="38" t="str">
        <f t="shared" ref="F93:F117" si="10">IF(ISBLANK(D93),"",D93*703/($I$4*12+$I$5)^2)</f>
        <v/>
      </c>
      <c r="G93" s="39">
        <f t="shared" si="7"/>
        <v>212.57142857142858</v>
      </c>
      <c r="H93" s="39">
        <f t="shared" si="8"/>
        <v>203.14285714285714</v>
      </c>
      <c r="I93" s="19"/>
      <c r="J93" s="19"/>
    </row>
    <row r="94" spans="3:10" ht="16.5" customHeight="1" x14ac:dyDescent="0.2">
      <c r="C94" s="40">
        <f t="shared" ref="C94:C117" si="11">C93+1</f>
        <v>45359</v>
      </c>
      <c r="D94" s="41"/>
      <c r="E94" s="38" t="str">
        <f t="shared" si="9"/>
        <v/>
      </c>
      <c r="F94" s="38" t="str">
        <f t="shared" si="10"/>
        <v/>
      </c>
      <c r="G94" s="39">
        <f t="shared" si="7"/>
        <v>212.42857142857142</v>
      </c>
      <c r="H94" s="39">
        <f t="shared" si="8"/>
        <v>202.85714285714286</v>
      </c>
      <c r="I94" s="19"/>
      <c r="J94" s="19"/>
    </row>
    <row r="95" spans="3:10" ht="16.5" customHeight="1" x14ac:dyDescent="0.2">
      <c r="C95" s="40">
        <f t="shared" si="11"/>
        <v>45360</v>
      </c>
      <c r="D95" s="41"/>
      <c r="E95" s="38" t="str">
        <f t="shared" si="9"/>
        <v/>
      </c>
      <c r="F95" s="38" t="str">
        <f t="shared" si="10"/>
        <v/>
      </c>
      <c r="G95" s="39">
        <f t="shared" si="7"/>
        <v>212.28571428571428</v>
      </c>
      <c r="H95" s="39">
        <f t="shared" si="8"/>
        <v>202.57142857142858</v>
      </c>
      <c r="I95" s="19"/>
      <c r="J95" s="19"/>
    </row>
    <row r="96" spans="3:10" ht="16.5" customHeight="1" x14ac:dyDescent="0.2">
      <c r="C96" s="40">
        <f t="shared" si="11"/>
        <v>45361</v>
      </c>
      <c r="D96" s="41"/>
      <c r="E96" s="38" t="str">
        <f t="shared" si="9"/>
        <v/>
      </c>
      <c r="F96" s="38" t="str">
        <f t="shared" si="10"/>
        <v/>
      </c>
      <c r="G96" s="39">
        <f t="shared" si="7"/>
        <v>212.14285714285714</v>
      </c>
      <c r="H96" s="39">
        <f t="shared" si="8"/>
        <v>202.28571428571428</v>
      </c>
      <c r="I96" s="19"/>
      <c r="J96" s="19"/>
    </row>
    <row r="97" spans="3:10" ht="16.5" customHeight="1" x14ac:dyDescent="0.2">
      <c r="C97" s="40">
        <f t="shared" si="11"/>
        <v>45362</v>
      </c>
      <c r="D97" s="41"/>
      <c r="E97" s="38" t="str">
        <f t="shared" si="9"/>
        <v/>
      </c>
      <c r="F97" s="38" t="str">
        <f t="shared" si="10"/>
        <v/>
      </c>
      <c r="G97" s="39">
        <f t="shared" si="7"/>
        <v>212</v>
      </c>
      <c r="H97" s="39">
        <f t="shared" si="8"/>
        <v>202</v>
      </c>
      <c r="I97" s="19"/>
      <c r="J97" s="19"/>
    </row>
    <row r="98" spans="3:10" ht="16.5" customHeight="1" x14ac:dyDescent="0.2">
      <c r="C98" s="40">
        <f t="shared" si="11"/>
        <v>45363</v>
      </c>
      <c r="D98" s="41"/>
      <c r="E98" s="38" t="str">
        <f t="shared" si="9"/>
        <v/>
      </c>
      <c r="F98" s="38" t="str">
        <f t="shared" si="10"/>
        <v/>
      </c>
      <c r="G98" s="39">
        <f t="shared" si="7"/>
        <v>211.85714285714286</v>
      </c>
      <c r="H98" s="39">
        <f t="shared" si="8"/>
        <v>201.71428571428572</v>
      </c>
      <c r="I98" s="19"/>
      <c r="J98" s="19"/>
    </row>
    <row r="99" spans="3:10" ht="16.5" customHeight="1" x14ac:dyDescent="0.2">
      <c r="C99" s="40">
        <f t="shared" si="11"/>
        <v>45364</v>
      </c>
      <c r="D99" s="41"/>
      <c r="E99" s="38" t="str">
        <f t="shared" si="9"/>
        <v/>
      </c>
      <c r="F99" s="38" t="str">
        <f t="shared" si="10"/>
        <v/>
      </c>
      <c r="G99" s="39">
        <f t="shared" si="7"/>
        <v>211.71428571428572</v>
      </c>
      <c r="H99" s="39">
        <f t="shared" si="8"/>
        <v>201.42857142857144</v>
      </c>
      <c r="I99" s="19"/>
      <c r="J99" s="19"/>
    </row>
    <row r="100" spans="3:10" ht="16.5" customHeight="1" x14ac:dyDescent="0.2">
      <c r="C100" s="40">
        <f t="shared" si="11"/>
        <v>45365</v>
      </c>
      <c r="D100" s="41"/>
      <c r="E100" s="38" t="str">
        <f t="shared" si="9"/>
        <v/>
      </c>
      <c r="F100" s="38" t="str">
        <f t="shared" si="10"/>
        <v/>
      </c>
      <c r="G100" s="39">
        <f t="shared" si="7"/>
        <v>211.57142857142858</v>
      </c>
      <c r="H100" s="39">
        <f t="shared" si="8"/>
        <v>201.14285714285714</v>
      </c>
      <c r="I100" s="19"/>
      <c r="J100" s="19"/>
    </row>
    <row r="101" spans="3:10" ht="16.5" customHeight="1" x14ac:dyDescent="0.2">
      <c r="C101" s="40">
        <f t="shared" si="11"/>
        <v>45366</v>
      </c>
      <c r="D101" s="41"/>
      <c r="E101" s="38" t="str">
        <f t="shared" si="9"/>
        <v/>
      </c>
      <c r="F101" s="38" t="str">
        <f t="shared" si="10"/>
        <v/>
      </c>
      <c r="G101" s="39">
        <f t="shared" si="7"/>
        <v>211.42857142857142</v>
      </c>
      <c r="H101" s="39">
        <f t="shared" si="8"/>
        <v>200.85714285714286</v>
      </c>
      <c r="I101" s="19"/>
      <c r="J101" s="19"/>
    </row>
    <row r="102" spans="3:10" ht="16.5" customHeight="1" x14ac:dyDescent="0.2">
      <c r="C102" s="40">
        <f t="shared" si="11"/>
        <v>45367</v>
      </c>
      <c r="D102" s="41"/>
      <c r="E102" s="38" t="str">
        <f t="shared" si="9"/>
        <v/>
      </c>
      <c r="F102" s="38" t="str">
        <f t="shared" si="10"/>
        <v/>
      </c>
      <c r="G102" s="39">
        <f t="shared" si="7"/>
        <v>211.28571428571428</v>
      </c>
      <c r="H102" s="39">
        <f t="shared" si="8"/>
        <v>200.57142857142858</v>
      </c>
      <c r="I102" s="19"/>
      <c r="J102" s="19"/>
    </row>
    <row r="103" spans="3:10" ht="16.5" customHeight="1" x14ac:dyDescent="0.2">
      <c r="C103" s="40">
        <f t="shared" si="11"/>
        <v>45368</v>
      </c>
      <c r="D103" s="41"/>
      <c r="E103" s="38" t="str">
        <f t="shared" si="9"/>
        <v/>
      </c>
      <c r="F103" s="38" t="str">
        <f t="shared" si="10"/>
        <v/>
      </c>
      <c r="G103" s="39">
        <f t="shared" si="7"/>
        <v>211.14285714285714</v>
      </c>
      <c r="H103" s="39">
        <f t="shared" si="8"/>
        <v>200.28571428571428</v>
      </c>
      <c r="I103" s="19"/>
      <c r="J103" s="19"/>
    </row>
    <row r="104" spans="3:10" ht="16.5" customHeight="1" x14ac:dyDescent="0.2">
      <c r="C104" s="40">
        <f t="shared" si="11"/>
        <v>45369</v>
      </c>
      <c r="D104" s="41"/>
      <c r="E104" s="38" t="str">
        <f t="shared" si="9"/>
        <v/>
      </c>
      <c r="F104" s="38" t="str">
        <f t="shared" si="10"/>
        <v/>
      </c>
      <c r="G104" s="39">
        <f t="shared" si="7"/>
        <v>211</v>
      </c>
      <c r="H104" s="39">
        <f t="shared" si="8"/>
        <v>200</v>
      </c>
      <c r="I104" s="19"/>
      <c r="J104" s="19"/>
    </row>
    <row r="105" spans="3:10" ht="16.5" customHeight="1" x14ac:dyDescent="0.2">
      <c r="C105" s="40">
        <f t="shared" si="11"/>
        <v>45370</v>
      </c>
      <c r="D105" s="41"/>
      <c r="E105" s="38" t="str">
        <f t="shared" si="9"/>
        <v/>
      </c>
      <c r="F105" s="38" t="str">
        <f t="shared" si="10"/>
        <v/>
      </c>
      <c r="G105" s="39">
        <f t="shared" si="7"/>
        <v>210.85714285714286</v>
      </c>
      <c r="H105" s="39">
        <f t="shared" si="8"/>
        <v>199.71428571428572</v>
      </c>
      <c r="I105" s="19"/>
      <c r="J105" s="19"/>
    </row>
    <row r="106" spans="3:10" ht="16.5" customHeight="1" x14ac:dyDescent="0.2">
      <c r="C106" s="40">
        <f t="shared" si="11"/>
        <v>45371</v>
      </c>
      <c r="D106" s="41"/>
      <c r="E106" s="38" t="str">
        <f t="shared" si="9"/>
        <v/>
      </c>
      <c r="F106" s="38" t="str">
        <f t="shared" si="10"/>
        <v/>
      </c>
      <c r="G106" s="39">
        <f t="shared" si="7"/>
        <v>210.71428571428572</v>
      </c>
      <c r="H106" s="39">
        <f t="shared" si="8"/>
        <v>199.42857142857144</v>
      </c>
      <c r="I106" s="19"/>
      <c r="J106" s="19"/>
    </row>
    <row r="107" spans="3:10" ht="16.5" customHeight="1" x14ac:dyDescent="0.2">
      <c r="C107" s="40">
        <f t="shared" si="11"/>
        <v>45372</v>
      </c>
      <c r="D107" s="41"/>
      <c r="E107" s="38" t="str">
        <f t="shared" si="9"/>
        <v/>
      </c>
      <c r="F107" s="38" t="str">
        <f t="shared" si="10"/>
        <v/>
      </c>
      <c r="G107" s="39">
        <f t="shared" si="7"/>
        <v>210.57142857142858</v>
      </c>
      <c r="H107" s="39">
        <f t="shared" si="8"/>
        <v>199.14285714285714</v>
      </c>
      <c r="I107" s="19"/>
      <c r="J107" s="19"/>
    </row>
    <row r="108" spans="3:10" ht="16.5" customHeight="1" x14ac:dyDescent="0.2">
      <c r="C108" s="40">
        <f t="shared" si="11"/>
        <v>45373</v>
      </c>
      <c r="D108" s="41"/>
      <c r="E108" s="38" t="str">
        <f t="shared" si="9"/>
        <v/>
      </c>
      <c r="F108" s="38" t="str">
        <f t="shared" si="10"/>
        <v/>
      </c>
      <c r="G108" s="39">
        <f t="shared" si="7"/>
        <v>210.42857142857142</v>
      </c>
      <c r="H108" s="39">
        <f t="shared" si="8"/>
        <v>198.85714285714286</v>
      </c>
      <c r="I108" s="19"/>
      <c r="J108" s="19"/>
    </row>
    <row r="109" spans="3:10" ht="16.5" customHeight="1" x14ac:dyDescent="0.2">
      <c r="C109" s="40">
        <f t="shared" si="11"/>
        <v>45374</v>
      </c>
      <c r="D109" s="41"/>
      <c r="E109" s="38" t="str">
        <f t="shared" si="9"/>
        <v/>
      </c>
      <c r="F109" s="38" t="str">
        <f t="shared" si="10"/>
        <v/>
      </c>
      <c r="G109" s="39">
        <f t="shared" si="7"/>
        <v>210.28571428571428</v>
      </c>
      <c r="H109" s="39">
        <f t="shared" si="8"/>
        <v>198.57142857142858</v>
      </c>
      <c r="I109" s="19"/>
      <c r="J109" s="19"/>
    </row>
    <row r="110" spans="3:10" ht="16.5" customHeight="1" x14ac:dyDescent="0.2">
      <c r="C110" s="40">
        <f t="shared" si="11"/>
        <v>45375</v>
      </c>
      <c r="D110" s="41"/>
      <c r="E110" s="38" t="str">
        <f t="shared" si="9"/>
        <v/>
      </c>
      <c r="F110" s="38" t="str">
        <f t="shared" si="10"/>
        <v/>
      </c>
      <c r="G110" s="39">
        <f t="shared" si="7"/>
        <v>210.14285714285714</v>
      </c>
      <c r="H110" s="39">
        <f t="shared" si="8"/>
        <v>198.28571428571428</v>
      </c>
      <c r="I110" s="19"/>
      <c r="J110" s="19"/>
    </row>
    <row r="111" spans="3:10" ht="16.5" customHeight="1" x14ac:dyDescent="0.2">
      <c r="C111" s="40">
        <f t="shared" si="11"/>
        <v>45376</v>
      </c>
      <c r="D111" s="41"/>
      <c r="E111" s="38" t="str">
        <f t="shared" si="9"/>
        <v/>
      </c>
      <c r="F111" s="38" t="str">
        <f t="shared" si="10"/>
        <v/>
      </c>
      <c r="G111" s="39">
        <f t="shared" si="7"/>
        <v>210</v>
      </c>
      <c r="H111" s="39">
        <f t="shared" si="8"/>
        <v>198</v>
      </c>
      <c r="I111" s="19"/>
      <c r="J111" s="19"/>
    </row>
    <row r="112" spans="3:10" ht="16.5" customHeight="1" x14ac:dyDescent="0.2">
      <c r="C112" s="40">
        <f t="shared" si="11"/>
        <v>45377</v>
      </c>
      <c r="D112" s="41"/>
      <c r="E112" s="38" t="str">
        <f t="shared" si="9"/>
        <v/>
      </c>
      <c r="F112" s="38" t="str">
        <f t="shared" si="10"/>
        <v/>
      </c>
      <c r="G112" s="39">
        <f t="shared" si="7"/>
        <v>209.85714285714286</v>
      </c>
      <c r="H112" s="39">
        <f t="shared" si="8"/>
        <v>197.71428571428572</v>
      </c>
      <c r="I112" s="19"/>
      <c r="J112" s="19"/>
    </row>
    <row r="113" spans="3:11" ht="16.5" customHeight="1" x14ac:dyDescent="0.2">
      <c r="C113" s="40">
        <f t="shared" si="11"/>
        <v>45378</v>
      </c>
      <c r="D113" s="41"/>
      <c r="E113" s="38" t="str">
        <f t="shared" si="9"/>
        <v/>
      </c>
      <c r="F113" s="38" t="str">
        <f t="shared" si="10"/>
        <v/>
      </c>
      <c r="G113" s="39">
        <f t="shared" si="7"/>
        <v>209.71428571428572</v>
      </c>
      <c r="H113" s="39">
        <f t="shared" si="8"/>
        <v>197.42857142857144</v>
      </c>
      <c r="I113" s="19"/>
      <c r="J113" s="19"/>
    </row>
    <row r="114" spans="3:11" ht="16.5" customHeight="1" x14ac:dyDescent="0.2">
      <c r="C114" s="40">
        <f t="shared" si="11"/>
        <v>45379</v>
      </c>
      <c r="D114" s="41"/>
      <c r="E114" s="38" t="str">
        <f t="shared" si="9"/>
        <v/>
      </c>
      <c r="F114" s="38" t="str">
        <f t="shared" si="10"/>
        <v/>
      </c>
      <c r="G114" s="39">
        <f t="shared" si="7"/>
        <v>209.57142857142858</v>
      </c>
      <c r="H114" s="39">
        <f t="shared" si="8"/>
        <v>197.14285714285714</v>
      </c>
      <c r="I114" s="19"/>
      <c r="J114" s="19"/>
    </row>
    <row r="115" spans="3:11" ht="16.5" customHeight="1" x14ac:dyDescent="0.2">
      <c r="C115" s="40">
        <f t="shared" si="11"/>
        <v>45380</v>
      </c>
      <c r="D115" s="41"/>
      <c r="E115" s="38" t="str">
        <f t="shared" si="9"/>
        <v/>
      </c>
      <c r="F115" s="38" t="str">
        <f t="shared" si="10"/>
        <v/>
      </c>
      <c r="G115" s="39">
        <f t="shared" si="7"/>
        <v>209.42857142857142</v>
      </c>
      <c r="H115" s="39">
        <f t="shared" si="8"/>
        <v>196.85714285714286</v>
      </c>
      <c r="I115" s="19"/>
      <c r="J115" s="19"/>
    </row>
    <row r="116" spans="3:11" ht="16.5" customHeight="1" x14ac:dyDescent="0.2">
      <c r="C116" s="40">
        <f t="shared" si="11"/>
        <v>45381</v>
      </c>
      <c r="D116" s="41"/>
      <c r="E116" s="38" t="str">
        <f t="shared" si="9"/>
        <v/>
      </c>
      <c r="F116" s="38" t="str">
        <f t="shared" si="10"/>
        <v/>
      </c>
      <c r="G116" s="39">
        <f t="shared" si="7"/>
        <v>209.28571428571428</v>
      </c>
      <c r="H116" s="39">
        <f t="shared" si="8"/>
        <v>196.57142857142858</v>
      </c>
      <c r="I116" s="19"/>
      <c r="J116" s="19"/>
    </row>
    <row r="117" spans="3:11" ht="16.5" customHeight="1" x14ac:dyDescent="0.2">
      <c r="C117" s="40">
        <f t="shared" si="11"/>
        <v>45382</v>
      </c>
      <c r="D117" s="41"/>
      <c r="E117" s="38" t="str">
        <f t="shared" si="9"/>
        <v/>
      </c>
      <c r="F117" s="38" t="str">
        <f t="shared" si="10"/>
        <v/>
      </c>
      <c r="G117" s="39">
        <f t="shared" si="7"/>
        <v>209.14285714285714</v>
      </c>
      <c r="H117" s="39">
        <f t="shared" si="8"/>
        <v>196.28571428571428</v>
      </c>
      <c r="I117" s="19"/>
      <c r="J117" s="19"/>
    </row>
    <row r="118" spans="3:11" ht="16.5" customHeight="1" x14ac:dyDescent="0.2">
      <c r="C118" s="43"/>
      <c r="D118" s="44"/>
      <c r="E118" s="45"/>
      <c r="F118" s="45"/>
      <c r="G118" s="46"/>
      <c r="H118" s="46"/>
      <c r="I118" s="19"/>
      <c r="K118" s="47" t="s">
        <v>28</v>
      </c>
    </row>
    <row r="119" spans="3:11" x14ac:dyDescent="0.2">
      <c r="I119" s="19"/>
      <c r="J119" s="19"/>
    </row>
    <row r="120" spans="3:11" x14ac:dyDescent="0.2">
      <c r="I120" s="19"/>
      <c r="J120" s="19"/>
    </row>
    <row r="121" spans="3:11" x14ac:dyDescent="0.2">
      <c r="I121" s="19"/>
      <c r="J121" s="19"/>
    </row>
    <row r="122" spans="3:11" x14ac:dyDescent="0.2">
      <c r="I122" s="19"/>
      <c r="J122" s="19"/>
    </row>
    <row r="123" spans="3:11" x14ac:dyDescent="0.2">
      <c r="G123" s="19"/>
      <c r="H123" s="19"/>
      <c r="I123" s="20"/>
    </row>
    <row r="124" spans="3:11" x14ac:dyDescent="0.2">
      <c r="G124" s="19"/>
      <c r="H124" s="19"/>
      <c r="I124" s="20"/>
    </row>
    <row r="125" spans="3:11" x14ac:dyDescent="0.2">
      <c r="G125" s="19"/>
      <c r="H125" s="19"/>
      <c r="I125" s="20"/>
    </row>
    <row r="126" spans="3:11" x14ac:dyDescent="0.2">
      <c r="G126" s="19"/>
      <c r="H126" s="19"/>
      <c r="I126" s="20"/>
    </row>
    <row r="127" spans="3:11" x14ac:dyDescent="0.2">
      <c r="G127" s="19"/>
      <c r="H127" s="19"/>
      <c r="I127" s="20"/>
    </row>
    <row r="128" spans="3:11" x14ac:dyDescent="0.2">
      <c r="G128" s="19"/>
      <c r="H128" s="19"/>
      <c r="I128" s="20"/>
    </row>
    <row r="129" spans="7:9" x14ac:dyDescent="0.2">
      <c r="G129" s="19"/>
      <c r="H129" s="19"/>
      <c r="I129" s="20"/>
    </row>
  </sheetData>
  <phoneticPr fontId="1" type="noConversion"/>
  <hyperlinks>
    <hyperlink ref="A2" r:id="rId1" xr:uid="{00000000-0004-0000-0000-000000000000}"/>
  </hyperlinks>
  <printOptions horizontalCentered="1"/>
  <pageMargins left="0.5" right="0.5" top="0.5" bottom="0.5" header="0.5" footer="0.125"/>
  <pageSetup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9"/>
  <sheetViews>
    <sheetView showGridLines="0" tabSelected="1" zoomScale="130" zoomScaleNormal="130" workbookViewId="0">
      <selection activeCell="J2" sqref="J2"/>
    </sheetView>
  </sheetViews>
  <sheetFormatPr baseColWidth="10" defaultColWidth="9.19921875" defaultRowHeight="14" x14ac:dyDescent="0.2"/>
  <cols>
    <col min="1" max="1" width="7.19921875" style="2" customWidth="1"/>
    <col min="2" max="3" width="10" style="2" customWidth="1"/>
    <col min="4" max="4" width="10.796875" style="2" customWidth="1"/>
    <col min="5" max="8" width="10" style="2" customWidth="1"/>
    <col min="9" max="9" width="8.59765625" style="2" customWidth="1"/>
    <col min="10" max="10" width="11.3984375" style="2" customWidth="1"/>
    <col min="11" max="12" width="9.19921875" style="2"/>
    <col min="13" max="13" width="11.796875" style="2" customWidth="1"/>
    <col min="14" max="16384" width="9.19921875" style="2"/>
  </cols>
  <sheetData>
    <row r="1" spans="1:11" ht="37.5" customHeight="1" x14ac:dyDescent="0.2">
      <c r="A1" s="48" t="s">
        <v>29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A2" s="3" t="s">
        <v>30</v>
      </c>
      <c r="B2" s="4"/>
      <c r="C2" s="4"/>
      <c r="D2" s="4"/>
      <c r="E2" s="4"/>
      <c r="F2" s="4"/>
      <c r="G2" s="4"/>
      <c r="H2" s="4"/>
      <c r="I2" s="4"/>
      <c r="J2" s="5" t="s">
        <v>37</v>
      </c>
    </row>
    <row r="3" spans="1:11" x14ac:dyDescent="0.2">
      <c r="A3" s="4"/>
      <c r="B3" s="4"/>
      <c r="C3" s="6"/>
      <c r="D3" s="7"/>
      <c r="E3" s="6"/>
      <c r="F3" s="6"/>
      <c r="G3" s="6"/>
      <c r="H3" s="6"/>
      <c r="I3" s="6"/>
      <c r="J3" s="6"/>
    </row>
    <row r="4" spans="1:11" s="12" customFormat="1" ht="19.5" customHeight="1" x14ac:dyDescent="0.15">
      <c r="A4" s="8"/>
      <c r="B4" s="9" t="s">
        <v>20</v>
      </c>
      <c r="C4" s="10">
        <v>84</v>
      </c>
      <c r="D4" s="8"/>
      <c r="E4" s="49" t="s">
        <v>4</v>
      </c>
      <c r="F4" s="10">
        <v>73</v>
      </c>
      <c r="G4" s="8"/>
      <c r="H4" s="9" t="s">
        <v>21</v>
      </c>
      <c r="I4" s="10">
        <v>177</v>
      </c>
      <c r="J4" s="8"/>
    </row>
    <row r="5" spans="1:11" s="15" customFormat="1" ht="19.5" customHeight="1" x14ac:dyDescent="0.15">
      <c r="A5" s="7"/>
      <c r="B5" s="9" t="s">
        <v>0</v>
      </c>
      <c r="C5" s="13">
        <v>45292</v>
      </c>
      <c r="D5" s="7"/>
      <c r="E5" s="49" t="s">
        <v>5</v>
      </c>
      <c r="F5" s="13">
        <f>C5+90</f>
        <v>45382</v>
      </c>
      <c r="G5" s="7"/>
      <c r="H5" s="18"/>
      <c r="I5" s="7"/>
      <c r="J5" s="7"/>
    </row>
    <row r="6" spans="1:11" s="15" customFormat="1" ht="19.5" customHeight="1" x14ac:dyDescent="0.15">
      <c r="A6" s="7"/>
      <c r="B6" s="9" t="s">
        <v>9</v>
      </c>
      <c r="C6" s="16">
        <f>IF(OR(ISBLANK(C4),ISERROR(C4/($I$4/100)^2))," --- ",C4/($I$4/100)^2)</f>
        <v>26.812218711098343</v>
      </c>
      <c r="D6" s="7"/>
      <c r="E6" s="49" t="s">
        <v>10</v>
      </c>
      <c r="F6" s="50">
        <f>IF(OR(ISBLANK(F4),ISERROR(F4/($I$4/100)^2))," --- ",F4/($I$4/100)^2)</f>
        <v>23.301094832264035</v>
      </c>
      <c r="G6" s="7"/>
      <c r="H6" s="18"/>
      <c r="I6" s="7"/>
      <c r="J6" s="7"/>
    </row>
    <row r="7" spans="1:11" s="19" customFormat="1" x14ac:dyDescent="0.15">
      <c r="B7" s="20"/>
      <c r="C7" s="21"/>
      <c r="E7" s="21"/>
      <c r="I7" s="20"/>
    </row>
    <row r="8" spans="1:11" s="19" customFormat="1" x14ac:dyDescent="0.15">
      <c r="B8" s="20"/>
      <c r="C8" s="21"/>
      <c r="E8" s="21"/>
      <c r="I8" s="20"/>
    </row>
    <row r="9" spans="1:11" s="19" customFormat="1" x14ac:dyDescent="0.15">
      <c r="B9" s="22" t="s">
        <v>11</v>
      </c>
      <c r="C9" s="23"/>
      <c r="E9" s="21"/>
      <c r="I9" s="20"/>
    </row>
    <row r="10" spans="1:11" s="19" customFormat="1" x14ac:dyDescent="0.2">
      <c r="B10" s="25" t="s">
        <v>12</v>
      </c>
      <c r="C10" s="26">
        <f>C5</f>
        <v>45292</v>
      </c>
      <c r="E10" s="21"/>
      <c r="I10" s="20"/>
      <c r="K10" s="24" t="s">
        <v>25</v>
      </c>
    </row>
    <row r="11" spans="1:11" s="19" customFormat="1" x14ac:dyDescent="0.15">
      <c r="B11" s="25" t="s">
        <v>13</v>
      </c>
      <c r="C11" s="26">
        <f>MAX(C27:C118)</f>
        <v>45382</v>
      </c>
      <c r="E11" s="21"/>
      <c r="I11" s="20"/>
      <c r="K11" s="27" t="s">
        <v>26</v>
      </c>
    </row>
    <row r="12" spans="1:11" s="19" customFormat="1" x14ac:dyDescent="0.15">
      <c r="E12" s="21"/>
      <c r="I12" s="20"/>
      <c r="K12" s="27" t="s">
        <v>27</v>
      </c>
    </row>
    <row r="13" spans="1:11" s="19" customFormat="1" x14ac:dyDescent="0.15">
      <c r="B13" s="28" t="s">
        <v>14</v>
      </c>
      <c r="C13" s="25" t="s">
        <v>8</v>
      </c>
      <c r="D13" s="25" t="s">
        <v>1</v>
      </c>
      <c r="E13" s="21"/>
      <c r="I13" s="20"/>
    </row>
    <row r="14" spans="1:11" s="19" customFormat="1" x14ac:dyDescent="0.15">
      <c r="B14" s="23" t="str">
        <f>"BMI="&amp;C14</f>
        <v>BMI=19</v>
      </c>
      <c r="C14" s="29">
        <v>19</v>
      </c>
      <c r="D14" s="30">
        <f>C14*($I$4/100)^2</f>
        <v>59.525100000000002</v>
      </c>
      <c r="E14" s="21"/>
      <c r="I14" s="20"/>
    </row>
    <row r="15" spans="1:11" s="19" customFormat="1" x14ac:dyDescent="0.15">
      <c r="B15" s="23" t="str">
        <f>"BMI="&amp;C15</f>
        <v>BMI=25</v>
      </c>
      <c r="C15" s="29">
        <v>25</v>
      </c>
      <c r="D15" s="30">
        <f>C15*($I$4/100)^2</f>
        <v>78.322500000000005</v>
      </c>
      <c r="E15" s="21"/>
      <c r="I15" s="20"/>
    </row>
    <row r="16" spans="1:11" s="19" customFormat="1" x14ac:dyDescent="0.15">
      <c r="B16" s="23" t="str">
        <f>"BMI="&amp;C16</f>
        <v>BMI=30</v>
      </c>
      <c r="C16" s="29">
        <v>30</v>
      </c>
      <c r="D16" s="30">
        <f>C16*($I$4/100)^2</f>
        <v>93.987000000000009</v>
      </c>
      <c r="E16" s="21"/>
      <c r="I16" s="20"/>
    </row>
    <row r="17" spans="2:15" s="19" customFormat="1" x14ac:dyDescent="0.15">
      <c r="B17" s="20"/>
      <c r="C17" s="21"/>
      <c r="E17" s="21"/>
      <c r="I17" s="20"/>
    </row>
    <row r="18" spans="2:15" s="19" customFormat="1" x14ac:dyDescent="0.15">
      <c r="B18" s="20"/>
      <c r="C18" s="21"/>
      <c r="E18" s="21"/>
      <c r="I18" s="20"/>
    </row>
    <row r="19" spans="2:15" s="19" customFormat="1" x14ac:dyDescent="0.15">
      <c r="B19" s="20"/>
      <c r="C19" s="21"/>
      <c r="E19" s="21"/>
      <c r="I19" s="20"/>
    </row>
    <row r="20" spans="2:15" s="19" customFormat="1" x14ac:dyDescent="0.15">
      <c r="B20" s="20"/>
      <c r="C20" s="21"/>
      <c r="E20" s="21"/>
      <c r="I20" s="20"/>
    </row>
    <row r="21" spans="2:15" s="19" customFormat="1" ht="19.5" customHeight="1" x14ac:dyDescent="0.15">
      <c r="B21" s="20"/>
      <c r="C21" s="21"/>
      <c r="E21" s="21"/>
      <c r="I21" s="20"/>
    </row>
    <row r="22" spans="2:15" s="19" customFormat="1" ht="19.5" customHeight="1" x14ac:dyDescent="0.15">
      <c r="B22" s="20"/>
      <c r="C22" s="21"/>
      <c r="E22" s="21"/>
      <c r="I22" s="20"/>
    </row>
    <row r="23" spans="2:15" s="19" customFormat="1" ht="19.5" customHeight="1" x14ac:dyDescent="0.15">
      <c r="B23" s="20"/>
      <c r="C23" s="21"/>
      <c r="E23" s="21"/>
      <c r="I23" s="20"/>
    </row>
    <row r="24" spans="2:15" s="19" customFormat="1" ht="19.5" customHeight="1" x14ac:dyDescent="0.15">
      <c r="B24" s="20"/>
      <c r="C24" s="21"/>
      <c r="E24" s="21"/>
      <c r="I24" s="20"/>
    </row>
    <row r="25" spans="2:15" s="19" customFormat="1" ht="19.5" customHeight="1" x14ac:dyDescent="0.15">
      <c r="B25" s="20"/>
      <c r="C25" s="21"/>
      <c r="E25" s="21"/>
      <c r="I25" s="20"/>
    </row>
    <row r="26" spans="2:15" s="19" customFormat="1" ht="19.5" customHeight="1" x14ac:dyDescent="0.15">
      <c r="B26" s="20"/>
      <c r="C26" s="21"/>
      <c r="E26" s="21"/>
      <c r="I26" s="20"/>
    </row>
    <row r="27" spans="2:15" ht="19.5" customHeight="1" x14ac:dyDescent="0.2">
      <c r="C27" s="31" t="s">
        <v>2</v>
      </c>
      <c r="D27" s="32" t="s">
        <v>34</v>
      </c>
      <c r="E27" s="33" t="s">
        <v>15</v>
      </c>
      <c r="F27" s="34" t="s">
        <v>16</v>
      </c>
      <c r="G27" s="35" t="s">
        <v>22</v>
      </c>
      <c r="H27" s="35" t="s">
        <v>23</v>
      </c>
      <c r="I27" s="19"/>
    </row>
    <row r="28" spans="2:15" ht="16.5" customHeight="1" x14ac:dyDescent="0.2">
      <c r="C28" s="36">
        <f>C5+1</f>
        <v>45293</v>
      </c>
      <c r="D28" s="37">
        <v>84.2</v>
      </c>
      <c r="E28" s="38">
        <f t="shared" ref="E28:E59" si="0">IF(D28="","",D28-$C$4)</f>
        <v>0.20000000000000284</v>
      </c>
      <c r="F28" s="38">
        <f>IF(ISBLANK(D28),"",D28/($I$4/100)^2)</f>
        <v>26.876057327077149</v>
      </c>
      <c r="G28" s="39">
        <f t="shared" ref="G28:G59" si="1">$C$4-($C28-$C$5)*(0.5/7)</f>
        <v>83.928571428571431</v>
      </c>
      <c r="H28" s="39">
        <f t="shared" ref="H28:H59" si="2">$C$4-($C28-$C$5)*(1/7)</f>
        <v>83.857142857142861</v>
      </c>
      <c r="I28" s="19"/>
      <c r="K28" s="27" t="s">
        <v>24</v>
      </c>
    </row>
    <row r="29" spans="2:15" ht="16.5" customHeight="1" x14ac:dyDescent="0.2">
      <c r="C29" s="36">
        <f t="shared" ref="C29:C92" si="3">C28+1</f>
        <v>45294</v>
      </c>
      <c r="D29" s="37">
        <v>83.7</v>
      </c>
      <c r="E29" s="38">
        <f t="shared" si="0"/>
        <v>-0.29999999999999716</v>
      </c>
      <c r="F29" s="38">
        <f t="shared" ref="F29:F92" si="4">IF(ISBLANK(D29),"",D29/($I$4/100)^2)</f>
        <v>26.716460787130135</v>
      </c>
      <c r="G29" s="39">
        <f t="shared" si="1"/>
        <v>83.857142857142861</v>
      </c>
      <c r="H29" s="39">
        <f t="shared" si="2"/>
        <v>83.714285714285708</v>
      </c>
      <c r="I29" s="19"/>
      <c r="K29" s="27" t="s">
        <v>35</v>
      </c>
    </row>
    <row r="30" spans="2:15" ht="16.5" customHeight="1" x14ac:dyDescent="0.2">
      <c r="C30" s="36">
        <f t="shared" si="3"/>
        <v>45295</v>
      </c>
      <c r="D30" s="37">
        <v>84</v>
      </c>
      <c r="E30" s="38">
        <f t="shared" si="0"/>
        <v>0</v>
      </c>
      <c r="F30" s="38">
        <f t="shared" si="4"/>
        <v>26.812218711098343</v>
      </c>
      <c r="G30" s="39">
        <f t="shared" si="1"/>
        <v>83.785714285714292</v>
      </c>
      <c r="H30" s="39">
        <f t="shared" si="2"/>
        <v>83.571428571428569</v>
      </c>
      <c r="I30" s="19"/>
      <c r="K30" s="27" t="s">
        <v>36</v>
      </c>
    </row>
    <row r="31" spans="2:15" ht="16.5" customHeight="1" x14ac:dyDescent="0.2">
      <c r="C31" s="36">
        <f t="shared" si="3"/>
        <v>45296</v>
      </c>
      <c r="D31" s="37">
        <v>84.1</v>
      </c>
      <c r="E31" s="38">
        <f t="shared" si="0"/>
        <v>9.9999999999994316E-2</v>
      </c>
      <c r="F31" s="38">
        <f t="shared" si="4"/>
        <v>26.844138019087744</v>
      </c>
      <c r="G31" s="39">
        <f t="shared" si="1"/>
        <v>83.714285714285708</v>
      </c>
      <c r="H31" s="39">
        <f t="shared" si="2"/>
        <v>83.428571428571431</v>
      </c>
      <c r="I31" s="19"/>
    </row>
    <row r="32" spans="2:15" ht="16.5" customHeight="1" x14ac:dyDescent="0.2">
      <c r="C32" s="36">
        <f t="shared" si="3"/>
        <v>45297</v>
      </c>
      <c r="D32" s="37">
        <v>83.7</v>
      </c>
      <c r="E32" s="38">
        <f t="shared" si="0"/>
        <v>-0.29999999999999716</v>
      </c>
      <c r="F32" s="38">
        <f t="shared" si="4"/>
        <v>26.716460787130135</v>
      </c>
      <c r="G32" s="39">
        <f t="shared" si="1"/>
        <v>83.642857142857139</v>
      </c>
      <c r="H32" s="39">
        <f t="shared" si="2"/>
        <v>83.285714285714292</v>
      </c>
      <c r="I32" s="19"/>
      <c r="O32" s="42"/>
    </row>
    <row r="33" spans="3:15" ht="16.5" customHeight="1" x14ac:dyDescent="0.2">
      <c r="C33" s="36">
        <f t="shared" si="3"/>
        <v>45298</v>
      </c>
      <c r="D33" s="37">
        <v>83.5</v>
      </c>
      <c r="E33" s="38">
        <f t="shared" si="0"/>
        <v>-0.5</v>
      </c>
      <c r="F33" s="38">
        <f t="shared" si="4"/>
        <v>26.652622171151329</v>
      </c>
      <c r="G33" s="39">
        <f t="shared" si="1"/>
        <v>83.571428571428569</v>
      </c>
      <c r="H33" s="39">
        <f t="shared" si="2"/>
        <v>83.142857142857139</v>
      </c>
      <c r="I33" s="19"/>
      <c r="O33" s="42"/>
    </row>
    <row r="34" spans="3:15" ht="16.5" customHeight="1" x14ac:dyDescent="0.2">
      <c r="C34" s="36">
        <f t="shared" si="3"/>
        <v>45299</v>
      </c>
      <c r="D34" s="37">
        <v>83.6</v>
      </c>
      <c r="E34" s="38">
        <f t="shared" si="0"/>
        <v>-0.40000000000000568</v>
      </c>
      <c r="F34" s="38">
        <f t="shared" si="4"/>
        <v>26.68454147914073</v>
      </c>
      <c r="G34" s="39">
        <f t="shared" si="1"/>
        <v>83.5</v>
      </c>
      <c r="H34" s="39">
        <f t="shared" si="2"/>
        <v>83</v>
      </c>
      <c r="I34" s="19"/>
    </row>
    <row r="35" spans="3:15" ht="16.5" customHeight="1" x14ac:dyDescent="0.2">
      <c r="C35" s="36">
        <f t="shared" si="3"/>
        <v>45300</v>
      </c>
      <c r="D35" s="37">
        <v>84.5</v>
      </c>
      <c r="E35" s="38">
        <f t="shared" si="0"/>
        <v>0.5</v>
      </c>
      <c r="F35" s="38">
        <f t="shared" si="4"/>
        <v>26.971815251045356</v>
      </c>
      <c r="G35" s="39">
        <f t="shared" si="1"/>
        <v>83.428571428571431</v>
      </c>
      <c r="H35" s="39">
        <f t="shared" si="2"/>
        <v>82.857142857142861</v>
      </c>
      <c r="I35" s="19"/>
    </row>
    <row r="36" spans="3:15" ht="16.5" customHeight="1" x14ac:dyDescent="0.2">
      <c r="C36" s="36">
        <f t="shared" si="3"/>
        <v>45301</v>
      </c>
      <c r="D36" s="37">
        <v>84</v>
      </c>
      <c r="E36" s="38">
        <f t="shared" si="0"/>
        <v>0</v>
      </c>
      <c r="F36" s="38">
        <f t="shared" si="4"/>
        <v>26.812218711098343</v>
      </c>
      <c r="G36" s="39">
        <f t="shared" si="1"/>
        <v>83.357142857142861</v>
      </c>
      <c r="H36" s="39">
        <f t="shared" si="2"/>
        <v>82.714285714285708</v>
      </c>
      <c r="I36" s="19"/>
    </row>
    <row r="37" spans="3:15" ht="16.5" customHeight="1" x14ac:dyDescent="0.2">
      <c r="C37" s="36">
        <f t="shared" si="3"/>
        <v>45302</v>
      </c>
      <c r="D37" s="37">
        <v>83.6</v>
      </c>
      <c r="E37" s="38">
        <f t="shared" si="0"/>
        <v>-0.40000000000000568</v>
      </c>
      <c r="F37" s="38">
        <f t="shared" si="4"/>
        <v>26.68454147914073</v>
      </c>
      <c r="G37" s="39">
        <f t="shared" si="1"/>
        <v>83.285714285714292</v>
      </c>
      <c r="H37" s="39">
        <f t="shared" si="2"/>
        <v>82.571428571428569</v>
      </c>
      <c r="I37" s="19"/>
    </row>
    <row r="38" spans="3:15" ht="16.5" customHeight="1" x14ac:dyDescent="0.2">
      <c r="C38" s="36">
        <f t="shared" si="3"/>
        <v>45303</v>
      </c>
      <c r="D38" s="37">
        <v>84.2</v>
      </c>
      <c r="E38" s="38">
        <f t="shared" si="0"/>
        <v>0.20000000000000284</v>
      </c>
      <c r="F38" s="38">
        <f t="shared" si="4"/>
        <v>26.876057327077149</v>
      </c>
      <c r="G38" s="39">
        <f t="shared" si="1"/>
        <v>83.214285714285708</v>
      </c>
      <c r="H38" s="39">
        <f t="shared" si="2"/>
        <v>82.428571428571431</v>
      </c>
      <c r="I38" s="19"/>
    </row>
    <row r="39" spans="3:15" ht="16.5" customHeight="1" x14ac:dyDescent="0.2">
      <c r="C39" s="36">
        <f t="shared" si="3"/>
        <v>45304</v>
      </c>
      <c r="D39" s="37">
        <v>83.6</v>
      </c>
      <c r="E39" s="38">
        <f t="shared" si="0"/>
        <v>-0.40000000000000568</v>
      </c>
      <c r="F39" s="38">
        <f t="shared" si="4"/>
        <v>26.68454147914073</v>
      </c>
      <c r="G39" s="39">
        <f t="shared" si="1"/>
        <v>83.142857142857139</v>
      </c>
      <c r="H39" s="39">
        <f t="shared" si="2"/>
        <v>82.285714285714292</v>
      </c>
      <c r="I39" s="19"/>
    </row>
    <row r="40" spans="3:15" ht="16.5" customHeight="1" x14ac:dyDescent="0.2">
      <c r="C40" s="36">
        <f t="shared" si="3"/>
        <v>45305</v>
      </c>
      <c r="D40" s="37">
        <v>83.3</v>
      </c>
      <c r="E40" s="38">
        <f t="shared" si="0"/>
        <v>-0.70000000000000284</v>
      </c>
      <c r="F40" s="38">
        <f t="shared" si="4"/>
        <v>26.588783555172522</v>
      </c>
      <c r="G40" s="39">
        <f t="shared" si="1"/>
        <v>83.071428571428569</v>
      </c>
      <c r="H40" s="39">
        <f t="shared" si="2"/>
        <v>82.142857142857139</v>
      </c>
      <c r="I40" s="19"/>
    </row>
    <row r="41" spans="3:15" ht="16.5" customHeight="1" x14ac:dyDescent="0.2">
      <c r="C41" s="36">
        <f t="shared" si="3"/>
        <v>45306</v>
      </c>
      <c r="D41" s="37">
        <v>83.2</v>
      </c>
      <c r="E41" s="38">
        <f t="shared" si="0"/>
        <v>-0.79999999999999716</v>
      </c>
      <c r="F41" s="38">
        <f t="shared" si="4"/>
        <v>26.556864247183121</v>
      </c>
      <c r="G41" s="39">
        <f t="shared" si="1"/>
        <v>83</v>
      </c>
      <c r="H41" s="39">
        <f t="shared" si="2"/>
        <v>82</v>
      </c>
      <c r="I41" s="19"/>
    </row>
    <row r="42" spans="3:15" ht="16.5" customHeight="1" x14ac:dyDescent="0.2">
      <c r="C42" s="36">
        <f t="shared" si="3"/>
        <v>45307</v>
      </c>
      <c r="D42" s="37">
        <v>83</v>
      </c>
      <c r="E42" s="38">
        <f t="shared" si="0"/>
        <v>-1</v>
      </c>
      <c r="F42" s="38">
        <f t="shared" si="4"/>
        <v>26.493025631204315</v>
      </c>
      <c r="G42" s="39">
        <f t="shared" si="1"/>
        <v>82.928571428571431</v>
      </c>
      <c r="H42" s="39">
        <f t="shared" si="2"/>
        <v>81.857142857142861</v>
      </c>
      <c r="I42" s="19"/>
    </row>
    <row r="43" spans="3:15" ht="16.5" customHeight="1" x14ac:dyDescent="0.2">
      <c r="C43" s="36">
        <f t="shared" si="3"/>
        <v>45308</v>
      </c>
      <c r="D43" s="37">
        <v>82.4</v>
      </c>
      <c r="E43" s="38">
        <f t="shared" si="0"/>
        <v>-1.5999999999999943</v>
      </c>
      <c r="F43" s="38">
        <f t="shared" si="4"/>
        <v>26.3015097832679</v>
      </c>
      <c r="G43" s="39">
        <f t="shared" si="1"/>
        <v>82.857142857142861</v>
      </c>
      <c r="H43" s="39">
        <f t="shared" si="2"/>
        <v>81.714285714285708</v>
      </c>
      <c r="I43" s="19"/>
    </row>
    <row r="44" spans="3:15" ht="16.5" customHeight="1" x14ac:dyDescent="0.2">
      <c r="C44" s="36">
        <f t="shared" si="3"/>
        <v>45309</v>
      </c>
      <c r="D44" s="37">
        <v>82</v>
      </c>
      <c r="E44" s="38">
        <f t="shared" si="0"/>
        <v>-2</v>
      </c>
      <c r="F44" s="38">
        <f t="shared" si="4"/>
        <v>26.173832551310287</v>
      </c>
      <c r="G44" s="39">
        <f t="shared" si="1"/>
        <v>82.785714285714292</v>
      </c>
      <c r="H44" s="39">
        <f t="shared" si="2"/>
        <v>81.571428571428569</v>
      </c>
      <c r="I44" s="19"/>
    </row>
    <row r="45" spans="3:15" ht="16.5" customHeight="1" x14ac:dyDescent="0.2">
      <c r="C45" s="36">
        <f t="shared" si="3"/>
        <v>45310</v>
      </c>
      <c r="D45" s="37">
        <v>82.7</v>
      </c>
      <c r="E45" s="38">
        <f t="shared" si="0"/>
        <v>-1.2999999999999972</v>
      </c>
      <c r="F45" s="38">
        <f t="shared" si="4"/>
        <v>26.397267707236107</v>
      </c>
      <c r="G45" s="39">
        <f t="shared" si="1"/>
        <v>82.714285714285708</v>
      </c>
      <c r="H45" s="39">
        <f t="shared" si="2"/>
        <v>81.428571428571431</v>
      </c>
      <c r="I45" s="19"/>
    </row>
    <row r="46" spans="3:15" ht="16.5" customHeight="1" x14ac:dyDescent="0.2">
      <c r="C46" s="36">
        <f t="shared" si="3"/>
        <v>45311</v>
      </c>
      <c r="D46" s="37">
        <v>82.4</v>
      </c>
      <c r="E46" s="38">
        <f t="shared" si="0"/>
        <v>-1.5999999999999943</v>
      </c>
      <c r="F46" s="38">
        <f t="shared" si="4"/>
        <v>26.3015097832679</v>
      </c>
      <c r="G46" s="39">
        <f t="shared" si="1"/>
        <v>82.642857142857139</v>
      </c>
      <c r="H46" s="39">
        <f t="shared" si="2"/>
        <v>81.285714285714292</v>
      </c>
      <c r="I46" s="19"/>
    </row>
    <row r="47" spans="3:15" ht="16.5" customHeight="1" x14ac:dyDescent="0.2">
      <c r="C47" s="36">
        <f t="shared" si="3"/>
        <v>45312</v>
      </c>
      <c r="D47" s="37"/>
      <c r="E47" s="38" t="str">
        <f t="shared" si="0"/>
        <v/>
      </c>
      <c r="F47" s="38" t="str">
        <f t="shared" si="4"/>
        <v/>
      </c>
      <c r="G47" s="39">
        <f t="shared" si="1"/>
        <v>82.571428571428569</v>
      </c>
      <c r="H47" s="39">
        <f t="shared" si="2"/>
        <v>81.142857142857139</v>
      </c>
      <c r="I47" s="19"/>
      <c r="J47" s="19"/>
    </row>
    <row r="48" spans="3:15" ht="16.5" customHeight="1" x14ac:dyDescent="0.2">
      <c r="C48" s="36">
        <f t="shared" si="3"/>
        <v>45313</v>
      </c>
      <c r="D48" s="37"/>
      <c r="E48" s="38" t="str">
        <f t="shared" si="0"/>
        <v/>
      </c>
      <c r="F48" s="38" t="str">
        <f t="shared" si="4"/>
        <v/>
      </c>
      <c r="G48" s="39">
        <f t="shared" si="1"/>
        <v>82.5</v>
      </c>
      <c r="H48" s="39">
        <f t="shared" si="2"/>
        <v>81</v>
      </c>
      <c r="I48" s="19"/>
      <c r="J48" s="19"/>
    </row>
    <row r="49" spans="3:10" ht="16.5" customHeight="1" x14ac:dyDescent="0.2">
      <c r="C49" s="36">
        <f t="shared" si="3"/>
        <v>45314</v>
      </c>
      <c r="D49" s="37"/>
      <c r="E49" s="38" t="str">
        <f t="shared" si="0"/>
        <v/>
      </c>
      <c r="F49" s="38" t="str">
        <f t="shared" si="4"/>
        <v/>
      </c>
      <c r="G49" s="39">
        <f t="shared" si="1"/>
        <v>82.428571428571431</v>
      </c>
      <c r="H49" s="39">
        <f t="shared" si="2"/>
        <v>80.857142857142861</v>
      </c>
      <c r="I49" s="19"/>
      <c r="J49" s="19"/>
    </row>
    <row r="50" spans="3:10" ht="16.5" customHeight="1" x14ac:dyDescent="0.2">
      <c r="C50" s="36">
        <f t="shared" si="3"/>
        <v>45315</v>
      </c>
      <c r="D50" s="37"/>
      <c r="E50" s="38" t="str">
        <f t="shared" si="0"/>
        <v/>
      </c>
      <c r="F50" s="38" t="str">
        <f t="shared" si="4"/>
        <v/>
      </c>
      <c r="G50" s="39">
        <f t="shared" si="1"/>
        <v>82.357142857142861</v>
      </c>
      <c r="H50" s="39">
        <f t="shared" si="2"/>
        <v>80.714285714285708</v>
      </c>
      <c r="I50" s="19"/>
      <c r="J50" s="19"/>
    </row>
    <row r="51" spans="3:10" ht="16.5" customHeight="1" x14ac:dyDescent="0.2">
      <c r="C51" s="36">
        <f t="shared" si="3"/>
        <v>45316</v>
      </c>
      <c r="D51" s="37"/>
      <c r="E51" s="38" t="str">
        <f t="shared" si="0"/>
        <v/>
      </c>
      <c r="F51" s="38" t="str">
        <f t="shared" si="4"/>
        <v/>
      </c>
      <c r="G51" s="39">
        <f t="shared" si="1"/>
        <v>82.285714285714292</v>
      </c>
      <c r="H51" s="39">
        <f t="shared" si="2"/>
        <v>80.571428571428569</v>
      </c>
      <c r="I51" s="19"/>
      <c r="J51" s="19"/>
    </row>
    <row r="52" spans="3:10" ht="16.5" customHeight="1" x14ac:dyDescent="0.2">
      <c r="C52" s="36">
        <f t="shared" si="3"/>
        <v>45317</v>
      </c>
      <c r="D52" s="37"/>
      <c r="E52" s="38" t="str">
        <f t="shared" si="0"/>
        <v/>
      </c>
      <c r="F52" s="38" t="str">
        <f t="shared" si="4"/>
        <v/>
      </c>
      <c r="G52" s="39">
        <f t="shared" si="1"/>
        <v>82.214285714285708</v>
      </c>
      <c r="H52" s="39">
        <f t="shared" si="2"/>
        <v>80.428571428571431</v>
      </c>
      <c r="I52" s="19"/>
      <c r="J52" s="19"/>
    </row>
    <row r="53" spans="3:10" ht="16.5" customHeight="1" x14ac:dyDescent="0.2">
      <c r="C53" s="36">
        <f t="shared" si="3"/>
        <v>45318</v>
      </c>
      <c r="D53" s="37"/>
      <c r="E53" s="38" t="str">
        <f t="shared" si="0"/>
        <v/>
      </c>
      <c r="F53" s="38" t="str">
        <f t="shared" si="4"/>
        <v/>
      </c>
      <c r="G53" s="39">
        <f t="shared" si="1"/>
        <v>82.142857142857139</v>
      </c>
      <c r="H53" s="39">
        <f t="shared" si="2"/>
        <v>80.285714285714292</v>
      </c>
      <c r="I53" s="19"/>
      <c r="J53" s="19"/>
    </row>
    <row r="54" spans="3:10" ht="16.5" customHeight="1" x14ac:dyDescent="0.2">
      <c r="C54" s="36">
        <f t="shared" si="3"/>
        <v>45319</v>
      </c>
      <c r="D54" s="37"/>
      <c r="E54" s="38" t="str">
        <f t="shared" si="0"/>
        <v/>
      </c>
      <c r="F54" s="38" t="str">
        <f t="shared" si="4"/>
        <v/>
      </c>
      <c r="G54" s="39">
        <f t="shared" si="1"/>
        <v>82.071428571428569</v>
      </c>
      <c r="H54" s="39">
        <f t="shared" si="2"/>
        <v>80.142857142857139</v>
      </c>
      <c r="I54" s="19"/>
      <c r="J54" s="19"/>
    </row>
    <row r="55" spans="3:10" ht="16.5" customHeight="1" x14ac:dyDescent="0.2">
      <c r="C55" s="36">
        <f t="shared" si="3"/>
        <v>45320</v>
      </c>
      <c r="D55" s="37"/>
      <c r="E55" s="38" t="str">
        <f t="shared" si="0"/>
        <v/>
      </c>
      <c r="F55" s="38" t="str">
        <f t="shared" si="4"/>
        <v/>
      </c>
      <c r="G55" s="39">
        <f t="shared" si="1"/>
        <v>82</v>
      </c>
      <c r="H55" s="39">
        <f t="shared" si="2"/>
        <v>80</v>
      </c>
      <c r="I55" s="19"/>
      <c r="J55" s="19"/>
    </row>
    <row r="56" spans="3:10" ht="16.5" customHeight="1" x14ac:dyDescent="0.2">
      <c r="C56" s="36">
        <f t="shared" si="3"/>
        <v>45321</v>
      </c>
      <c r="D56" s="37"/>
      <c r="E56" s="38" t="str">
        <f t="shared" si="0"/>
        <v/>
      </c>
      <c r="F56" s="38" t="str">
        <f t="shared" si="4"/>
        <v/>
      </c>
      <c r="G56" s="39">
        <f t="shared" si="1"/>
        <v>81.928571428571431</v>
      </c>
      <c r="H56" s="39">
        <f t="shared" si="2"/>
        <v>79.857142857142861</v>
      </c>
      <c r="I56" s="19"/>
      <c r="J56" s="19"/>
    </row>
    <row r="57" spans="3:10" ht="16.5" customHeight="1" x14ac:dyDescent="0.2">
      <c r="C57" s="36">
        <f t="shared" si="3"/>
        <v>45322</v>
      </c>
      <c r="D57" s="37"/>
      <c r="E57" s="38" t="str">
        <f t="shared" si="0"/>
        <v/>
      </c>
      <c r="F57" s="38" t="str">
        <f t="shared" si="4"/>
        <v/>
      </c>
      <c r="G57" s="39">
        <f t="shared" si="1"/>
        <v>81.857142857142861</v>
      </c>
      <c r="H57" s="39">
        <f t="shared" si="2"/>
        <v>79.714285714285708</v>
      </c>
      <c r="I57" s="19"/>
      <c r="J57" s="19"/>
    </row>
    <row r="58" spans="3:10" ht="16.5" customHeight="1" x14ac:dyDescent="0.2">
      <c r="C58" s="36">
        <f t="shared" si="3"/>
        <v>45323</v>
      </c>
      <c r="D58" s="37"/>
      <c r="E58" s="38" t="str">
        <f t="shared" si="0"/>
        <v/>
      </c>
      <c r="F58" s="38" t="str">
        <f t="shared" si="4"/>
        <v/>
      </c>
      <c r="G58" s="39">
        <f t="shared" si="1"/>
        <v>81.785714285714292</v>
      </c>
      <c r="H58" s="39">
        <f t="shared" si="2"/>
        <v>79.571428571428569</v>
      </c>
      <c r="I58" s="19"/>
      <c r="J58" s="19"/>
    </row>
    <row r="59" spans="3:10" ht="16.5" customHeight="1" x14ac:dyDescent="0.2">
      <c r="C59" s="36">
        <f t="shared" si="3"/>
        <v>45324</v>
      </c>
      <c r="D59" s="37"/>
      <c r="E59" s="38" t="str">
        <f t="shared" si="0"/>
        <v/>
      </c>
      <c r="F59" s="38" t="str">
        <f t="shared" si="4"/>
        <v/>
      </c>
      <c r="G59" s="39">
        <f t="shared" si="1"/>
        <v>81.714285714285708</v>
      </c>
      <c r="H59" s="39">
        <f t="shared" si="2"/>
        <v>79.428571428571431</v>
      </c>
      <c r="I59" s="19"/>
      <c r="J59" s="19"/>
    </row>
    <row r="60" spans="3:10" ht="16.5" customHeight="1" x14ac:dyDescent="0.2">
      <c r="C60" s="36">
        <f t="shared" si="3"/>
        <v>45325</v>
      </c>
      <c r="D60" s="37"/>
      <c r="E60" s="38" t="str">
        <f t="shared" ref="E60:E91" si="5">IF(D60="","",D60-$C$4)</f>
        <v/>
      </c>
      <c r="F60" s="38" t="str">
        <f t="shared" si="4"/>
        <v/>
      </c>
      <c r="G60" s="39">
        <f t="shared" ref="G60:G91" si="6">$C$4-($C60-$C$5)*(0.5/7)</f>
        <v>81.642857142857139</v>
      </c>
      <c r="H60" s="39">
        <f t="shared" ref="H60:H91" si="7">$C$4-($C60-$C$5)*(1/7)</f>
        <v>79.285714285714292</v>
      </c>
      <c r="I60" s="19"/>
      <c r="J60" s="19"/>
    </row>
    <row r="61" spans="3:10" ht="16.5" customHeight="1" x14ac:dyDescent="0.2">
      <c r="C61" s="36">
        <f t="shared" si="3"/>
        <v>45326</v>
      </c>
      <c r="D61" s="37"/>
      <c r="E61" s="38" t="str">
        <f t="shared" si="5"/>
        <v/>
      </c>
      <c r="F61" s="38" t="str">
        <f t="shared" si="4"/>
        <v/>
      </c>
      <c r="G61" s="39">
        <f t="shared" si="6"/>
        <v>81.571428571428569</v>
      </c>
      <c r="H61" s="39">
        <f t="shared" si="7"/>
        <v>79.142857142857139</v>
      </c>
      <c r="I61" s="19"/>
      <c r="J61" s="19"/>
    </row>
    <row r="62" spans="3:10" ht="16.5" customHeight="1" x14ac:dyDescent="0.2">
      <c r="C62" s="36">
        <f t="shared" si="3"/>
        <v>45327</v>
      </c>
      <c r="D62" s="37"/>
      <c r="E62" s="38" t="str">
        <f t="shared" si="5"/>
        <v/>
      </c>
      <c r="F62" s="38" t="str">
        <f t="shared" si="4"/>
        <v/>
      </c>
      <c r="G62" s="39">
        <f t="shared" si="6"/>
        <v>81.5</v>
      </c>
      <c r="H62" s="39">
        <f t="shared" si="7"/>
        <v>79</v>
      </c>
      <c r="I62" s="19"/>
      <c r="J62" s="19"/>
    </row>
    <row r="63" spans="3:10" ht="16.5" customHeight="1" x14ac:dyDescent="0.2">
      <c r="C63" s="36">
        <f t="shared" si="3"/>
        <v>45328</v>
      </c>
      <c r="D63" s="37"/>
      <c r="E63" s="38" t="str">
        <f t="shared" si="5"/>
        <v/>
      </c>
      <c r="F63" s="38" t="str">
        <f t="shared" si="4"/>
        <v/>
      </c>
      <c r="G63" s="39">
        <f t="shared" si="6"/>
        <v>81.428571428571431</v>
      </c>
      <c r="H63" s="39">
        <f t="shared" si="7"/>
        <v>78.857142857142861</v>
      </c>
      <c r="I63" s="19"/>
      <c r="J63" s="19"/>
    </row>
    <row r="64" spans="3:10" ht="16.5" customHeight="1" x14ac:dyDescent="0.2">
      <c r="C64" s="36">
        <f t="shared" si="3"/>
        <v>45329</v>
      </c>
      <c r="D64" s="37"/>
      <c r="E64" s="38" t="str">
        <f t="shared" si="5"/>
        <v/>
      </c>
      <c r="F64" s="38" t="str">
        <f t="shared" si="4"/>
        <v/>
      </c>
      <c r="G64" s="39">
        <f t="shared" si="6"/>
        <v>81.357142857142861</v>
      </c>
      <c r="H64" s="39">
        <f t="shared" si="7"/>
        <v>78.714285714285708</v>
      </c>
      <c r="I64" s="19"/>
      <c r="J64" s="19"/>
    </row>
    <row r="65" spans="3:10" ht="16.5" customHeight="1" x14ac:dyDescent="0.2">
      <c r="C65" s="36">
        <f t="shared" si="3"/>
        <v>45330</v>
      </c>
      <c r="D65" s="37"/>
      <c r="E65" s="38" t="str">
        <f t="shared" si="5"/>
        <v/>
      </c>
      <c r="F65" s="38" t="str">
        <f t="shared" si="4"/>
        <v/>
      </c>
      <c r="G65" s="39">
        <f t="shared" si="6"/>
        <v>81.285714285714292</v>
      </c>
      <c r="H65" s="39">
        <f t="shared" si="7"/>
        <v>78.571428571428569</v>
      </c>
      <c r="I65" s="19"/>
      <c r="J65" s="19"/>
    </row>
    <row r="66" spans="3:10" ht="16.5" customHeight="1" x14ac:dyDescent="0.2">
      <c r="C66" s="36">
        <f t="shared" si="3"/>
        <v>45331</v>
      </c>
      <c r="D66" s="37"/>
      <c r="E66" s="38" t="str">
        <f t="shared" si="5"/>
        <v/>
      </c>
      <c r="F66" s="38" t="str">
        <f t="shared" si="4"/>
        <v/>
      </c>
      <c r="G66" s="39">
        <f t="shared" si="6"/>
        <v>81.214285714285708</v>
      </c>
      <c r="H66" s="39">
        <f t="shared" si="7"/>
        <v>78.428571428571431</v>
      </c>
      <c r="I66" s="19"/>
      <c r="J66" s="19"/>
    </row>
    <row r="67" spans="3:10" ht="16.5" customHeight="1" x14ac:dyDescent="0.2">
      <c r="C67" s="36">
        <f t="shared" si="3"/>
        <v>45332</v>
      </c>
      <c r="D67" s="37"/>
      <c r="E67" s="38" t="str">
        <f t="shared" si="5"/>
        <v/>
      </c>
      <c r="F67" s="38" t="str">
        <f t="shared" si="4"/>
        <v/>
      </c>
      <c r="G67" s="39">
        <f t="shared" si="6"/>
        <v>81.142857142857139</v>
      </c>
      <c r="H67" s="39">
        <f t="shared" si="7"/>
        <v>78.285714285714292</v>
      </c>
      <c r="I67" s="19"/>
      <c r="J67" s="19"/>
    </row>
    <row r="68" spans="3:10" ht="16.5" customHeight="1" x14ac:dyDescent="0.2">
      <c r="C68" s="36">
        <f t="shared" si="3"/>
        <v>45333</v>
      </c>
      <c r="D68" s="37"/>
      <c r="E68" s="38" t="str">
        <f t="shared" si="5"/>
        <v/>
      </c>
      <c r="F68" s="38" t="str">
        <f t="shared" si="4"/>
        <v/>
      </c>
      <c r="G68" s="39">
        <f t="shared" si="6"/>
        <v>81.071428571428569</v>
      </c>
      <c r="H68" s="39">
        <f t="shared" si="7"/>
        <v>78.142857142857139</v>
      </c>
      <c r="I68" s="19"/>
      <c r="J68" s="19"/>
    </row>
    <row r="69" spans="3:10" ht="16.5" customHeight="1" x14ac:dyDescent="0.2">
      <c r="C69" s="36">
        <f t="shared" si="3"/>
        <v>45334</v>
      </c>
      <c r="D69" s="37"/>
      <c r="E69" s="38" t="str">
        <f t="shared" si="5"/>
        <v/>
      </c>
      <c r="F69" s="38" t="str">
        <f t="shared" si="4"/>
        <v/>
      </c>
      <c r="G69" s="39">
        <f t="shared" si="6"/>
        <v>81</v>
      </c>
      <c r="H69" s="39">
        <f t="shared" si="7"/>
        <v>78</v>
      </c>
      <c r="I69" s="19"/>
      <c r="J69" s="19"/>
    </row>
    <row r="70" spans="3:10" ht="16.5" customHeight="1" x14ac:dyDescent="0.2">
      <c r="C70" s="36">
        <f t="shared" si="3"/>
        <v>45335</v>
      </c>
      <c r="D70" s="37"/>
      <c r="E70" s="38" t="str">
        <f t="shared" si="5"/>
        <v/>
      </c>
      <c r="F70" s="38" t="str">
        <f t="shared" si="4"/>
        <v/>
      </c>
      <c r="G70" s="39">
        <f t="shared" si="6"/>
        <v>80.928571428571431</v>
      </c>
      <c r="H70" s="39">
        <f t="shared" si="7"/>
        <v>77.857142857142861</v>
      </c>
      <c r="I70" s="19"/>
      <c r="J70" s="19"/>
    </row>
    <row r="71" spans="3:10" ht="16.5" customHeight="1" x14ac:dyDescent="0.2">
      <c r="C71" s="36">
        <f t="shared" si="3"/>
        <v>45336</v>
      </c>
      <c r="D71" s="37"/>
      <c r="E71" s="38" t="str">
        <f t="shared" si="5"/>
        <v/>
      </c>
      <c r="F71" s="38" t="str">
        <f t="shared" si="4"/>
        <v/>
      </c>
      <c r="G71" s="39">
        <f t="shared" si="6"/>
        <v>80.857142857142861</v>
      </c>
      <c r="H71" s="39">
        <f t="shared" si="7"/>
        <v>77.714285714285708</v>
      </c>
      <c r="I71" s="19"/>
      <c r="J71" s="19"/>
    </row>
    <row r="72" spans="3:10" ht="16.5" customHeight="1" x14ac:dyDescent="0.2">
      <c r="C72" s="36">
        <f t="shared" si="3"/>
        <v>45337</v>
      </c>
      <c r="D72" s="37"/>
      <c r="E72" s="38" t="str">
        <f t="shared" si="5"/>
        <v/>
      </c>
      <c r="F72" s="38" t="str">
        <f t="shared" si="4"/>
        <v/>
      </c>
      <c r="G72" s="39">
        <f t="shared" si="6"/>
        <v>80.785714285714292</v>
      </c>
      <c r="H72" s="39">
        <f t="shared" si="7"/>
        <v>77.571428571428569</v>
      </c>
      <c r="I72" s="19"/>
      <c r="J72" s="19"/>
    </row>
    <row r="73" spans="3:10" ht="16.5" customHeight="1" x14ac:dyDescent="0.2">
      <c r="C73" s="36">
        <f t="shared" si="3"/>
        <v>45338</v>
      </c>
      <c r="D73" s="37"/>
      <c r="E73" s="38" t="str">
        <f t="shared" si="5"/>
        <v/>
      </c>
      <c r="F73" s="38" t="str">
        <f t="shared" si="4"/>
        <v/>
      </c>
      <c r="G73" s="39">
        <f t="shared" si="6"/>
        <v>80.714285714285708</v>
      </c>
      <c r="H73" s="39">
        <f t="shared" si="7"/>
        <v>77.428571428571431</v>
      </c>
      <c r="I73" s="19"/>
      <c r="J73" s="19"/>
    </row>
    <row r="74" spans="3:10" ht="16.5" customHeight="1" x14ac:dyDescent="0.2">
      <c r="C74" s="36">
        <f t="shared" si="3"/>
        <v>45339</v>
      </c>
      <c r="D74" s="37"/>
      <c r="E74" s="38" t="str">
        <f t="shared" si="5"/>
        <v/>
      </c>
      <c r="F74" s="38" t="str">
        <f t="shared" si="4"/>
        <v/>
      </c>
      <c r="G74" s="39">
        <f t="shared" si="6"/>
        <v>80.642857142857139</v>
      </c>
      <c r="H74" s="39">
        <f t="shared" si="7"/>
        <v>77.285714285714292</v>
      </c>
      <c r="I74" s="19"/>
      <c r="J74" s="19"/>
    </row>
    <row r="75" spans="3:10" ht="16.5" customHeight="1" x14ac:dyDescent="0.2">
      <c r="C75" s="36">
        <f t="shared" si="3"/>
        <v>45340</v>
      </c>
      <c r="D75" s="37"/>
      <c r="E75" s="38" t="str">
        <f t="shared" si="5"/>
        <v/>
      </c>
      <c r="F75" s="38" t="str">
        <f t="shared" si="4"/>
        <v/>
      </c>
      <c r="G75" s="39">
        <f t="shared" si="6"/>
        <v>80.571428571428569</v>
      </c>
      <c r="H75" s="39">
        <f t="shared" si="7"/>
        <v>77.142857142857139</v>
      </c>
      <c r="I75" s="19"/>
      <c r="J75" s="19"/>
    </row>
    <row r="76" spans="3:10" ht="16.5" customHeight="1" x14ac:dyDescent="0.2">
      <c r="C76" s="36">
        <f t="shared" si="3"/>
        <v>45341</v>
      </c>
      <c r="D76" s="37"/>
      <c r="E76" s="38" t="str">
        <f t="shared" si="5"/>
        <v/>
      </c>
      <c r="F76" s="38" t="str">
        <f t="shared" si="4"/>
        <v/>
      </c>
      <c r="G76" s="39">
        <f t="shared" si="6"/>
        <v>80.5</v>
      </c>
      <c r="H76" s="39">
        <f t="shared" si="7"/>
        <v>77</v>
      </c>
      <c r="I76" s="19"/>
      <c r="J76" s="19"/>
    </row>
    <row r="77" spans="3:10" ht="16.5" customHeight="1" x14ac:dyDescent="0.2">
      <c r="C77" s="36">
        <f t="shared" si="3"/>
        <v>45342</v>
      </c>
      <c r="D77" s="37"/>
      <c r="E77" s="38" t="str">
        <f t="shared" si="5"/>
        <v/>
      </c>
      <c r="F77" s="38" t="str">
        <f t="shared" si="4"/>
        <v/>
      </c>
      <c r="G77" s="39">
        <f t="shared" si="6"/>
        <v>80.428571428571431</v>
      </c>
      <c r="H77" s="39">
        <f t="shared" si="7"/>
        <v>76.857142857142861</v>
      </c>
      <c r="I77" s="19"/>
      <c r="J77" s="19"/>
    </row>
    <row r="78" spans="3:10" ht="16.5" customHeight="1" x14ac:dyDescent="0.2">
      <c r="C78" s="36">
        <f t="shared" si="3"/>
        <v>45343</v>
      </c>
      <c r="D78" s="37"/>
      <c r="E78" s="38" t="str">
        <f t="shared" si="5"/>
        <v/>
      </c>
      <c r="F78" s="38" t="str">
        <f t="shared" si="4"/>
        <v/>
      </c>
      <c r="G78" s="39">
        <f t="shared" si="6"/>
        <v>80.357142857142861</v>
      </c>
      <c r="H78" s="39">
        <f t="shared" si="7"/>
        <v>76.714285714285708</v>
      </c>
      <c r="I78" s="19"/>
      <c r="J78" s="19"/>
    </row>
    <row r="79" spans="3:10" ht="16.5" customHeight="1" x14ac:dyDescent="0.2">
      <c r="C79" s="36">
        <f t="shared" si="3"/>
        <v>45344</v>
      </c>
      <c r="D79" s="37"/>
      <c r="E79" s="38" t="str">
        <f t="shared" si="5"/>
        <v/>
      </c>
      <c r="F79" s="38" t="str">
        <f t="shared" si="4"/>
        <v/>
      </c>
      <c r="G79" s="39">
        <f t="shared" si="6"/>
        <v>80.285714285714292</v>
      </c>
      <c r="H79" s="39">
        <f t="shared" si="7"/>
        <v>76.571428571428569</v>
      </c>
      <c r="I79" s="19"/>
      <c r="J79" s="19"/>
    </row>
    <row r="80" spans="3:10" ht="16.5" customHeight="1" x14ac:dyDescent="0.2">
      <c r="C80" s="36">
        <f t="shared" si="3"/>
        <v>45345</v>
      </c>
      <c r="D80" s="37"/>
      <c r="E80" s="38" t="str">
        <f t="shared" si="5"/>
        <v/>
      </c>
      <c r="F80" s="38" t="str">
        <f t="shared" si="4"/>
        <v/>
      </c>
      <c r="G80" s="39">
        <f t="shared" si="6"/>
        <v>80.214285714285708</v>
      </c>
      <c r="H80" s="39">
        <f t="shared" si="7"/>
        <v>76.428571428571431</v>
      </c>
      <c r="I80" s="19"/>
      <c r="J80" s="19"/>
    </row>
    <row r="81" spans="3:10" ht="16.5" customHeight="1" x14ac:dyDescent="0.2">
      <c r="C81" s="36">
        <f t="shared" si="3"/>
        <v>45346</v>
      </c>
      <c r="D81" s="37"/>
      <c r="E81" s="38" t="str">
        <f t="shared" si="5"/>
        <v/>
      </c>
      <c r="F81" s="38" t="str">
        <f t="shared" si="4"/>
        <v/>
      </c>
      <c r="G81" s="39">
        <f t="shared" si="6"/>
        <v>80.142857142857139</v>
      </c>
      <c r="H81" s="39">
        <f t="shared" si="7"/>
        <v>76.285714285714292</v>
      </c>
      <c r="I81" s="19"/>
      <c r="J81" s="19"/>
    </row>
    <row r="82" spans="3:10" ht="16.5" customHeight="1" x14ac:dyDescent="0.2">
      <c r="C82" s="36">
        <f t="shared" si="3"/>
        <v>45347</v>
      </c>
      <c r="D82" s="37"/>
      <c r="E82" s="38" t="str">
        <f t="shared" si="5"/>
        <v/>
      </c>
      <c r="F82" s="38" t="str">
        <f t="shared" si="4"/>
        <v/>
      </c>
      <c r="G82" s="39">
        <f t="shared" si="6"/>
        <v>80.071428571428569</v>
      </c>
      <c r="H82" s="39">
        <f t="shared" si="7"/>
        <v>76.142857142857139</v>
      </c>
      <c r="I82" s="19"/>
      <c r="J82" s="19"/>
    </row>
    <row r="83" spans="3:10" ht="16.5" customHeight="1" x14ac:dyDescent="0.2">
      <c r="C83" s="36">
        <f t="shared" si="3"/>
        <v>45348</v>
      </c>
      <c r="D83" s="37"/>
      <c r="E83" s="38" t="str">
        <f t="shared" si="5"/>
        <v/>
      </c>
      <c r="F83" s="38" t="str">
        <f t="shared" si="4"/>
        <v/>
      </c>
      <c r="G83" s="39">
        <f t="shared" si="6"/>
        <v>80</v>
      </c>
      <c r="H83" s="39">
        <f t="shared" si="7"/>
        <v>76</v>
      </c>
      <c r="I83" s="19"/>
      <c r="J83" s="19"/>
    </row>
    <row r="84" spans="3:10" ht="16.5" customHeight="1" x14ac:dyDescent="0.2">
      <c r="C84" s="36">
        <f t="shared" si="3"/>
        <v>45349</v>
      </c>
      <c r="D84" s="37"/>
      <c r="E84" s="38" t="str">
        <f t="shared" si="5"/>
        <v/>
      </c>
      <c r="F84" s="38" t="str">
        <f t="shared" si="4"/>
        <v/>
      </c>
      <c r="G84" s="39">
        <f t="shared" si="6"/>
        <v>79.928571428571431</v>
      </c>
      <c r="H84" s="39">
        <f t="shared" si="7"/>
        <v>75.857142857142861</v>
      </c>
      <c r="I84" s="19"/>
      <c r="J84" s="19"/>
    </row>
    <row r="85" spans="3:10" ht="16.5" customHeight="1" x14ac:dyDescent="0.2">
      <c r="C85" s="36">
        <f t="shared" si="3"/>
        <v>45350</v>
      </c>
      <c r="D85" s="37"/>
      <c r="E85" s="38" t="str">
        <f t="shared" si="5"/>
        <v/>
      </c>
      <c r="F85" s="38" t="str">
        <f t="shared" si="4"/>
        <v/>
      </c>
      <c r="G85" s="39">
        <f t="shared" si="6"/>
        <v>79.857142857142861</v>
      </c>
      <c r="H85" s="39">
        <f t="shared" si="7"/>
        <v>75.714285714285722</v>
      </c>
      <c r="I85" s="19"/>
      <c r="J85" s="19"/>
    </row>
    <row r="86" spans="3:10" ht="16.5" customHeight="1" x14ac:dyDescent="0.2">
      <c r="C86" s="36">
        <f t="shared" si="3"/>
        <v>45351</v>
      </c>
      <c r="D86" s="37"/>
      <c r="E86" s="38" t="str">
        <f t="shared" si="5"/>
        <v/>
      </c>
      <c r="F86" s="38" t="str">
        <f t="shared" si="4"/>
        <v/>
      </c>
      <c r="G86" s="39">
        <f t="shared" si="6"/>
        <v>79.785714285714292</v>
      </c>
      <c r="H86" s="39">
        <f t="shared" si="7"/>
        <v>75.571428571428569</v>
      </c>
      <c r="I86" s="19"/>
      <c r="J86" s="19"/>
    </row>
    <row r="87" spans="3:10" ht="16.5" customHeight="1" x14ac:dyDescent="0.2">
      <c r="C87" s="36">
        <f t="shared" si="3"/>
        <v>45352</v>
      </c>
      <c r="D87" s="37"/>
      <c r="E87" s="38" t="str">
        <f t="shared" si="5"/>
        <v/>
      </c>
      <c r="F87" s="38" t="str">
        <f t="shared" si="4"/>
        <v/>
      </c>
      <c r="G87" s="39">
        <f t="shared" si="6"/>
        <v>79.714285714285708</v>
      </c>
      <c r="H87" s="39">
        <f t="shared" si="7"/>
        <v>75.428571428571431</v>
      </c>
      <c r="I87" s="19"/>
      <c r="J87" s="19"/>
    </row>
    <row r="88" spans="3:10" ht="16.5" customHeight="1" x14ac:dyDescent="0.2">
      <c r="C88" s="36">
        <f t="shared" si="3"/>
        <v>45353</v>
      </c>
      <c r="D88" s="37"/>
      <c r="E88" s="38" t="str">
        <f t="shared" si="5"/>
        <v/>
      </c>
      <c r="F88" s="38" t="str">
        <f t="shared" si="4"/>
        <v/>
      </c>
      <c r="G88" s="39">
        <f t="shared" si="6"/>
        <v>79.642857142857139</v>
      </c>
      <c r="H88" s="39">
        <f t="shared" si="7"/>
        <v>75.285714285714292</v>
      </c>
      <c r="I88" s="19"/>
      <c r="J88" s="19"/>
    </row>
    <row r="89" spans="3:10" ht="16.5" customHeight="1" x14ac:dyDescent="0.2">
      <c r="C89" s="36">
        <f t="shared" si="3"/>
        <v>45354</v>
      </c>
      <c r="D89" s="37"/>
      <c r="E89" s="38" t="str">
        <f t="shared" si="5"/>
        <v/>
      </c>
      <c r="F89" s="38" t="str">
        <f t="shared" si="4"/>
        <v/>
      </c>
      <c r="G89" s="39">
        <f t="shared" si="6"/>
        <v>79.571428571428569</v>
      </c>
      <c r="H89" s="39">
        <f t="shared" si="7"/>
        <v>75.142857142857139</v>
      </c>
      <c r="I89" s="19"/>
      <c r="J89" s="19"/>
    </row>
    <row r="90" spans="3:10" ht="16.5" customHeight="1" x14ac:dyDescent="0.2">
      <c r="C90" s="36">
        <f t="shared" si="3"/>
        <v>45355</v>
      </c>
      <c r="D90" s="37"/>
      <c r="E90" s="38" t="str">
        <f t="shared" si="5"/>
        <v/>
      </c>
      <c r="F90" s="38" t="str">
        <f t="shared" si="4"/>
        <v/>
      </c>
      <c r="G90" s="39">
        <f t="shared" si="6"/>
        <v>79.5</v>
      </c>
      <c r="H90" s="39">
        <f t="shared" si="7"/>
        <v>75</v>
      </c>
      <c r="I90" s="19"/>
      <c r="J90" s="19"/>
    </row>
    <row r="91" spans="3:10" ht="16.5" customHeight="1" x14ac:dyDescent="0.2">
      <c r="C91" s="36">
        <f t="shared" si="3"/>
        <v>45356</v>
      </c>
      <c r="D91" s="37"/>
      <c r="E91" s="38" t="str">
        <f t="shared" si="5"/>
        <v/>
      </c>
      <c r="F91" s="38" t="str">
        <f t="shared" si="4"/>
        <v/>
      </c>
      <c r="G91" s="39">
        <f t="shared" si="6"/>
        <v>79.428571428571431</v>
      </c>
      <c r="H91" s="39">
        <f t="shared" si="7"/>
        <v>74.857142857142861</v>
      </c>
      <c r="I91" s="19"/>
      <c r="J91" s="19"/>
    </row>
    <row r="92" spans="3:10" ht="16.5" customHeight="1" x14ac:dyDescent="0.2">
      <c r="C92" s="36">
        <f t="shared" si="3"/>
        <v>45357</v>
      </c>
      <c r="D92" s="37"/>
      <c r="E92" s="38" t="str">
        <f t="shared" ref="E92:E117" si="8">IF(D92="","",D92-$C$4)</f>
        <v/>
      </c>
      <c r="F92" s="38" t="str">
        <f t="shared" si="4"/>
        <v/>
      </c>
      <c r="G92" s="39">
        <f t="shared" ref="G92:G117" si="9">$C$4-($C92-$C$5)*(0.5/7)</f>
        <v>79.357142857142861</v>
      </c>
      <c r="H92" s="39">
        <f t="shared" ref="H92:H117" si="10">$C$4-($C92-$C$5)*(1/7)</f>
        <v>74.714285714285722</v>
      </c>
      <c r="I92" s="19"/>
      <c r="J92" s="19"/>
    </row>
    <row r="93" spans="3:10" ht="16.5" customHeight="1" x14ac:dyDescent="0.2">
      <c r="C93" s="36">
        <f t="shared" ref="C93:C117" si="11">C92+1</f>
        <v>45358</v>
      </c>
      <c r="D93" s="37"/>
      <c r="E93" s="38" t="str">
        <f t="shared" si="8"/>
        <v/>
      </c>
      <c r="F93" s="38" t="str">
        <f t="shared" ref="F93:F117" si="12">IF(ISBLANK(D93),"",D93/($I$4/100)^2)</f>
        <v/>
      </c>
      <c r="G93" s="39">
        <f t="shared" si="9"/>
        <v>79.285714285714292</v>
      </c>
      <c r="H93" s="39">
        <f t="shared" si="10"/>
        <v>74.571428571428569</v>
      </c>
      <c r="I93" s="19"/>
      <c r="J93" s="19"/>
    </row>
    <row r="94" spans="3:10" ht="16.5" customHeight="1" x14ac:dyDescent="0.2">
      <c r="C94" s="36">
        <f t="shared" si="11"/>
        <v>45359</v>
      </c>
      <c r="D94" s="37"/>
      <c r="E94" s="38" t="str">
        <f t="shared" si="8"/>
        <v/>
      </c>
      <c r="F94" s="38" t="str">
        <f t="shared" si="12"/>
        <v/>
      </c>
      <c r="G94" s="39">
        <f t="shared" si="9"/>
        <v>79.214285714285708</v>
      </c>
      <c r="H94" s="39">
        <f t="shared" si="10"/>
        <v>74.428571428571431</v>
      </c>
      <c r="I94" s="19"/>
      <c r="J94" s="19"/>
    </row>
    <row r="95" spans="3:10" ht="16.5" customHeight="1" x14ac:dyDescent="0.2">
      <c r="C95" s="36">
        <f t="shared" si="11"/>
        <v>45360</v>
      </c>
      <c r="D95" s="37"/>
      <c r="E95" s="38" t="str">
        <f t="shared" si="8"/>
        <v/>
      </c>
      <c r="F95" s="38" t="str">
        <f t="shared" si="12"/>
        <v/>
      </c>
      <c r="G95" s="39">
        <f t="shared" si="9"/>
        <v>79.142857142857139</v>
      </c>
      <c r="H95" s="39">
        <f t="shared" si="10"/>
        <v>74.285714285714292</v>
      </c>
      <c r="I95" s="19"/>
      <c r="J95" s="19"/>
    </row>
    <row r="96" spans="3:10" ht="16.5" customHeight="1" x14ac:dyDescent="0.2">
      <c r="C96" s="36">
        <f t="shared" si="11"/>
        <v>45361</v>
      </c>
      <c r="D96" s="37"/>
      <c r="E96" s="38" t="str">
        <f t="shared" si="8"/>
        <v/>
      </c>
      <c r="F96" s="38" t="str">
        <f t="shared" si="12"/>
        <v/>
      </c>
      <c r="G96" s="39">
        <f t="shared" si="9"/>
        <v>79.071428571428569</v>
      </c>
      <c r="H96" s="39">
        <f t="shared" si="10"/>
        <v>74.142857142857139</v>
      </c>
      <c r="I96" s="19"/>
      <c r="J96" s="19"/>
    </row>
    <row r="97" spans="3:10" ht="16.5" customHeight="1" x14ac:dyDescent="0.2">
      <c r="C97" s="36">
        <f t="shared" si="11"/>
        <v>45362</v>
      </c>
      <c r="D97" s="37"/>
      <c r="E97" s="38" t="str">
        <f t="shared" si="8"/>
        <v/>
      </c>
      <c r="F97" s="38" t="str">
        <f t="shared" si="12"/>
        <v/>
      </c>
      <c r="G97" s="39">
        <f t="shared" si="9"/>
        <v>79</v>
      </c>
      <c r="H97" s="39">
        <f t="shared" si="10"/>
        <v>74</v>
      </c>
      <c r="I97" s="19"/>
      <c r="J97" s="19"/>
    </row>
    <row r="98" spans="3:10" ht="16.5" customHeight="1" x14ac:dyDescent="0.2">
      <c r="C98" s="36">
        <f t="shared" si="11"/>
        <v>45363</v>
      </c>
      <c r="D98" s="37"/>
      <c r="E98" s="38" t="str">
        <f t="shared" si="8"/>
        <v/>
      </c>
      <c r="F98" s="38" t="str">
        <f t="shared" si="12"/>
        <v/>
      </c>
      <c r="G98" s="39">
        <f t="shared" si="9"/>
        <v>78.928571428571431</v>
      </c>
      <c r="H98" s="39">
        <f t="shared" si="10"/>
        <v>73.857142857142861</v>
      </c>
      <c r="I98" s="19"/>
      <c r="J98" s="19"/>
    </row>
    <row r="99" spans="3:10" ht="16.5" customHeight="1" x14ac:dyDescent="0.2">
      <c r="C99" s="36">
        <f t="shared" si="11"/>
        <v>45364</v>
      </c>
      <c r="D99" s="37"/>
      <c r="E99" s="38" t="str">
        <f t="shared" si="8"/>
        <v/>
      </c>
      <c r="F99" s="38" t="str">
        <f t="shared" si="12"/>
        <v/>
      </c>
      <c r="G99" s="39">
        <f t="shared" si="9"/>
        <v>78.857142857142861</v>
      </c>
      <c r="H99" s="39">
        <f t="shared" si="10"/>
        <v>73.714285714285722</v>
      </c>
      <c r="I99" s="19"/>
      <c r="J99" s="19"/>
    </row>
    <row r="100" spans="3:10" ht="16.5" customHeight="1" x14ac:dyDescent="0.2">
      <c r="C100" s="36">
        <f t="shared" si="11"/>
        <v>45365</v>
      </c>
      <c r="D100" s="37"/>
      <c r="E100" s="38" t="str">
        <f t="shared" si="8"/>
        <v/>
      </c>
      <c r="F100" s="38" t="str">
        <f t="shared" si="12"/>
        <v/>
      </c>
      <c r="G100" s="39">
        <f t="shared" si="9"/>
        <v>78.785714285714292</v>
      </c>
      <c r="H100" s="39">
        <f t="shared" si="10"/>
        <v>73.571428571428569</v>
      </c>
      <c r="I100" s="19"/>
      <c r="J100" s="19"/>
    </row>
    <row r="101" spans="3:10" ht="16.5" customHeight="1" x14ac:dyDescent="0.2">
      <c r="C101" s="36">
        <f t="shared" si="11"/>
        <v>45366</v>
      </c>
      <c r="D101" s="37"/>
      <c r="E101" s="38" t="str">
        <f t="shared" si="8"/>
        <v/>
      </c>
      <c r="F101" s="38" t="str">
        <f t="shared" si="12"/>
        <v/>
      </c>
      <c r="G101" s="39">
        <f t="shared" si="9"/>
        <v>78.714285714285708</v>
      </c>
      <c r="H101" s="39">
        <f t="shared" si="10"/>
        <v>73.428571428571431</v>
      </c>
      <c r="I101" s="19"/>
      <c r="J101" s="19"/>
    </row>
    <row r="102" spans="3:10" ht="16.5" customHeight="1" x14ac:dyDescent="0.2">
      <c r="C102" s="36">
        <f t="shared" si="11"/>
        <v>45367</v>
      </c>
      <c r="D102" s="37"/>
      <c r="E102" s="38" t="str">
        <f t="shared" si="8"/>
        <v/>
      </c>
      <c r="F102" s="38" t="str">
        <f t="shared" si="12"/>
        <v/>
      </c>
      <c r="G102" s="39">
        <f t="shared" si="9"/>
        <v>78.642857142857139</v>
      </c>
      <c r="H102" s="39">
        <f t="shared" si="10"/>
        <v>73.285714285714292</v>
      </c>
      <c r="I102" s="19"/>
      <c r="J102" s="19"/>
    </row>
    <row r="103" spans="3:10" ht="16.5" customHeight="1" x14ac:dyDescent="0.2">
      <c r="C103" s="36">
        <f t="shared" si="11"/>
        <v>45368</v>
      </c>
      <c r="D103" s="37"/>
      <c r="E103" s="38" t="str">
        <f t="shared" si="8"/>
        <v/>
      </c>
      <c r="F103" s="38" t="str">
        <f t="shared" si="12"/>
        <v/>
      </c>
      <c r="G103" s="39">
        <f t="shared" si="9"/>
        <v>78.571428571428569</v>
      </c>
      <c r="H103" s="39">
        <f t="shared" si="10"/>
        <v>73.142857142857139</v>
      </c>
      <c r="I103" s="19"/>
      <c r="J103" s="19"/>
    </row>
    <row r="104" spans="3:10" ht="16.5" customHeight="1" x14ac:dyDescent="0.2">
      <c r="C104" s="36">
        <f t="shared" si="11"/>
        <v>45369</v>
      </c>
      <c r="D104" s="37"/>
      <c r="E104" s="38" t="str">
        <f t="shared" si="8"/>
        <v/>
      </c>
      <c r="F104" s="38" t="str">
        <f t="shared" si="12"/>
        <v/>
      </c>
      <c r="G104" s="39">
        <f t="shared" si="9"/>
        <v>78.5</v>
      </c>
      <c r="H104" s="39">
        <f t="shared" si="10"/>
        <v>73</v>
      </c>
      <c r="I104" s="19"/>
      <c r="J104" s="19"/>
    </row>
    <row r="105" spans="3:10" ht="16.5" customHeight="1" x14ac:dyDescent="0.2">
      <c r="C105" s="36">
        <f t="shared" si="11"/>
        <v>45370</v>
      </c>
      <c r="D105" s="37"/>
      <c r="E105" s="38" t="str">
        <f t="shared" si="8"/>
        <v/>
      </c>
      <c r="F105" s="38" t="str">
        <f t="shared" si="12"/>
        <v/>
      </c>
      <c r="G105" s="39">
        <f t="shared" si="9"/>
        <v>78.428571428571431</v>
      </c>
      <c r="H105" s="39">
        <f t="shared" si="10"/>
        <v>72.857142857142861</v>
      </c>
      <c r="I105" s="19"/>
      <c r="J105" s="19"/>
    </row>
    <row r="106" spans="3:10" ht="16.5" customHeight="1" x14ac:dyDescent="0.2">
      <c r="C106" s="36">
        <f t="shared" si="11"/>
        <v>45371</v>
      </c>
      <c r="D106" s="37"/>
      <c r="E106" s="38" t="str">
        <f t="shared" si="8"/>
        <v/>
      </c>
      <c r="F106" s="38" t="str">
        <f t="shared" si="12"/>
        <v/>
      </c>
      <c r="G106" s="39">
        <f t="shared" si="9"/>
        <v>78.357142857142861</v>
      </c>
      <c r="H106" s="39">
        <f t="shared" si="10"/>
        <v>72.714285714285722</v>
      </c>
      <c r="I106" s="19"/>
      <c r="J106" s="19"/>
    </row>
    <row r="107" spans="3:10" ht="16.5" customHeight="1" x14ac:dyDescent="0.2">
      <c r="C107" s="36">
        <f t="shared" si="11"/>
        <v>45372</v>
      </c>
      <c r="D107" s="37"/>
      <c r="E107" s="38" t="str">
        <f t="shared" si="8"/>
        <v/>
      </c>
      <c r="F107" s="38" t="str">
        <f t="shared" si="12"/>
        <v/>
      </c>
      <c r="G107" s="39">
        <f t="shared" si="9"/>
        <v>78.285714285714292</v>
      </c>
      <c r="H107" s="39">
        <f t="shared" si="10"/>
        <v>72.571428571428569</v>
      </c>
      <c r="I107" s="19"/>
      <c r="J107" s="19"/>
    </row>
    <row r="108" spans="3:10" ht="16.5" customHeight="1" x14ac:dyDescent="0.2">
      <c r="C108" s="36">
        <f t="shared" si="11"/>
        <v>45373</v>
      </c>
      <c r="D108" s="37"/>
      <c r="E108" s="38" t="str">
        <f t="shared" si="8"/>
        <v/>
      </c>
      <c r="F108" s="38" t="str">
        <f t="shared" si="12"/>
        <v/>
      </c>
      <c r="G108" s="39">
        <f t="shared" si="9"/>
        <v>78.214285714285708</v>
      </c>
      <c r="H108" s="39">
        <f t="shared" si="10"/>
        <v>72.428571428571431</v>
      </c>
      <c r="I108" s="19"/>
      <c r="J108" s="19"/>
    </row>
    <row r="109" spans="3:10" ht="16.5" customHeight="1" x14ac:dyDescent="0.2">
      <c r="C109" s="36">
        <f t="shared" si="11"/>
        <v>45374</v>
      </c>
      <c r="D109" s="37"/>
      <c r="E109" s="38" t="str">
        <f t="shared" si="8"/>
        <v/>
      </c>
      <c r="F109" s="38" t="str">
        <f t="shared" si="12"/>
        <v/>
      </c>
      <c r="G109" s="39">
        <f t="shared" si="9"/>
        <v>78.142857142857139</v>
      </c>
      <c r="H109" s="39">
        <f t="shared" si="10"/>
        <v>72.285714285714292</v>
      </c>
      <c r="I109" s="19"/>
      <c r="J109" s="19"/>
    </row>
    <row r="110" spans="3:10" ht="16.5" customHeight="1" x14ac:dyDescent="0.2">
      <c r="C110" s="36">
        <f t="shared" si="11"/>
        <v>45375</v>
      </c>
      <c r="D110" s="37"/>
      <c r="E110" s="38" t="str">
        <f t="shared" si="8"/>
        <v/>
      </c>
      <c r="F110" s="38" t="str">
        <f t="shared" si="12"/>
        <v/>
      </c>
      <c r="G110" s="39">
        <f t="shared" si="9"/>
        <v>78.071428571428569</v>
      </c>
      <c r="H110" s="39">
        <f t="shared" si="10"/>
        <v>72.142857142857139</v>
      </c>
      <c r="I110" s="19"/>
      <c r="J110" s="19"/>
    </row>
    <row r="111" spans="3:10" ht="16.5" customHeight="1" x14ac:dyDescent="0.2">
      <c r="C111" s="36">
        <f t="shared" si="11"/>
        <v>45376</v>
      </c>
      <c r="D111" s="37"/>
      <c r="E111" s="38" t="str">
        <f t="shared" si="8"/>
        <v/>
      </c>
      <c r="F111" s="38" t="str">
        <f t="shared" si="12"/>
        <v/>
      </c>
      <c r="G111" s="39">
        <f t="shared" si="9"/>
        <v>78</v>
      </c>
      <c r="H111" s="39">
        <f t="shared" si="10"/>
        <v>72</v>
      </c>
      <c r="I111" s="19"/>
      <c r="J111" s="19"/>
    </row>
    <row r="112" spans="3:10" ht="16.5" customHeight="1" x14ac:dyDescent="0.2">
      <c r="C112" s="36">
        <f t="shared" si="11"/>
        <v>45377</v>
      </c>
      <c r="D112" s="37"/>
      <c r="E112" s="38" t="str">
        <f t="shared" si="8"/>
        <v/>
      </c>
      <c r="F112" s="38" t="str">
        <f t="shared" si="12"/>
        <v/>
      </c>
      <c r="G112" s="39">
        <f t="shared" si="9"/>
        <v>77.928571428571431</v>
      </c>
      <c r="H112" s="39">
        <f t="shared" si="10"/>
        <v>71.857142857142861</v>
      </c>
      <c r="I112" s="19"/>
      <c r="J112" s="19"/>
    </row>
    <row r="113" spans="3:10" ht="16.5" customHeight="1" x14ac:dyDescent="0.2">
      <c r="C113" s="36">
        <f t="shared" si="11"/>
        <v>45378</v>
      </c>
      <c r="D113" s="37"/>
      <c r="E113" s="38" t="str">
        <f t="shared" si="8"/>
        <v/>
      </c>
      <c r="F113" s="38" t="str">
        <f t="shared" si="12"/>
        <v/>
      </c>
      <c r="G113" s="39">
        <f t="shared" si="9"/>
        <v>77.857142857142861</v>
      </c>
      <c r="H113" s="39">
        <f t="shared" si="10"/>
        <v>71.714285714285722</v>
      </c>
      <c r="I113" s="19"/>
      <c r="J113" s="19"/>
    </row>
    <row r="114" spans="3:10" ht="16.5" customHeight="1" x14ac:dyDescent="0.2">
      <c r="C114" s="36">
        <f t="shared" si="11"/>
        <v>45379</v>
      </c>
      <c r="D114" s="37"/>
      <c r="E114" s="38" t="str">
        <f t="shared" si="8"/>
        <v/>
      </c>
      <c r="F114" s="38" t="str">
        <f t="shared" si="12"/>
        <v/>
      </c>
      <c r="G114" s="39">
        <f t="shared" si="9"/>
        <v>77.785714285714292</v>
      </c>
      <c r="H114" s="39">
        <f t="shared" si="10"/>
        <v>71.571428571428569</v>
      </c>
      <c r="I114" s="19"/>
      <c r="J114" s="19"/>
    </row>
    <row r="115" spans="3:10" ht="16.5" customHeight="1" x14ac:dyDescent="0.2">
      <c r="C115" s="36">
        <f t="shared" si="11"/>
        <v>45380</v>
      </c>
      <c r="D115" s="37"/>
      <c r="E115" s="38" t="str">
        <f t="shared" si="8"/>
        <v/>
      </c>
      <c r="F115" s="38" t="str">
        <f t="shared" si="12"/>
        <v/>
      </c>
      <c r="G115" s="39">
        <f t="shared" si="9"/>
        <v>77.714285714285708</v>
      </c>
      <c r="H115" s="39">
        <f t="shared" si="10"/>
        <v>71.428571428571431</v>
      </c>
      <c r="I115" s="19"/>
      <c r="J115" s="19"/>
    </row>
    <row r="116" spans="3:10" ht="16.5" customHeight="1" x14ac:dyDescent="0.2">
      <c r="C116" s="36">
        <f t="shared" si="11"/>
        <v>45381</v>
      </c>
      <c r="D116" s="37"/>
      <c r="E116" s="38" t="str">
        <f t="shared" si="8"/>
        <v/>
      </c>
      <c r="F116" s="38" t="str">
        <f t="shared" si="12"/>
        <v/>
      </c>
      <c r="G116" s="39">
        <f t="shared" si="9"/>
        <v>77.642857142857139</v>
      </c>
      <c r="H116" s="39">
        <f t="shared" si="10"/>
        <v>71.285714285714292</v>
      </c>
      <c r="I116" s="19"/>
      <c r="J116" s="19"/>
    </row>
    <row r="117" spans="3:10" ht="16.5" customHeight="1" x14ac:dyDescent="0.2">
      <c r="C117" s="36">
        <f t="shared" si="11"/>
        <v>45382</v>
      </c>
      <c r="D117" s="37"/>
      <c r="E117" s="38" t="str">
        <f t="shared" si="8"/>
        <v/>
      </c>
      <c r="F117" s="38" t="str">
        <f t="shared" si="12"/>
        <v/>
      </c>
      <c r="G117" s="39">
        <f t="shared" si="9"/>
        <v>77.571428571428569</v>
      </c>
      <c r="H117" s="39">
        <f t="shared" si="10"/>
        <v>71.142857142857139</v>
      </c>
      <c r="I117" s="19"/>
      <c r="J117" s="19"/>
    </row>
    <row r="118" spans="3:10" ht="16.5" customHeight="1" x14ac:dyDescent="0.2">
      <c r="C118" s="43"/>
      <c r="D118" s="44"/>
      <c r="E118" s="45"/>
      <c r="F118" s="45"/>
      <c r="G118" s="46"/>
      <c r="H118" s="46"/>
      <c r="I118" s="19"/>
      <c r="J118" s="47" t="s">
        <v>28</v>
      </c>
    </row>
    <row r="119" spans="3:10" x14ac:dyDescent="0.2">
      <c r="G119" s="19"/>
      <c r="H119" s="19"/>
      <c r="I119" s="20"/>
    </row>
    <row r="120" spans="3:10" x14ac:dyDescent="0.2">
      <c r="G120" s="19"/>
      <c r="H120" s="19"/>
      <c r="I120" s="20"/>
    </row>
    <row r="121" spans="3:10" x14ac:dyDescent="0.2">
      <c r="G121" s="19"/>
      <c r="H121" s="19"/>
      <c r="I121" s="20"/>
    </row>
    <row r="122" spans="3:10" x14ac:dyDescent="0.2">
      <c r="G122" s="19"/>
      <c r="H122" s="19"/>
      <c r="I122" s="20"/>
    </row>
    <row r="123" spans="3:10" x14ac:dyDescent="0.2">
      <c r="G123" s="19"/>
      <c r="H123" s="19"/>
      <c r="I123" s="20"/>
    </row>
    <row r="124" spans="3:10" x14ac:dyDescent="0.2">
      <c r="G124" s="19"/>
      <c r="H124" s="19"/>
      <c r="I124" s="20"/>
    </row>
    <row r="125" spans="3:10" x14ac:dyDescent="0.2">
      <c r="G125" s="19"/>
      <c r="H125" s="19"/>
      <c r="I125" s="20"/>
    </row>
    <row r="126" spans="3:10" x14ac:dyDescent="0.2">
      <c r="G126" s="19"/>
      <c r="H126" s="19"/>
      <c r="I126" s="20"/>
    </row>
    <row r="127" spans="3:10" x14ac:dyDescent="0.2">
      <c r="G127" s="19"/>
      <c r="H127" s="19"/>
      <c r="I127" s="20"/>
    </row>
    <row r="128" spans="3:10" x14ac:dyDescent="0.2">
      <c r="G128" s="19"/>
      <c r="H128" s="19"/>
      <c r="I128" s="20"/>
    </row>
    <row r="129" spans="7:9" x14ac:dyDescent="0.2">
      <c r="G129" s="19"/>
      <c r="H129" s="19"/>
      <c r="I129" s="20"/>
    </row>
  </sheetData>
  <phoneticPr fontId="1" type="noConversion"/>
  <hyperlinks>
    <hyperlink ref="A2" r:id="rId1" xr:uid="{00000000-0004-0000-0100-000000000000}"/>
  </hyperlinks>
  <printOptions horizontalCentered="1"/>
  <pageMargins left="0.5" right="0.5" top="0.5" bottom="0.5" header="0.5" footer="0.125"/>
  <pageSetup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lbs</vt:lpstr>
      <vt:lpstr>kg</vt:lpstr>
      <vt:lpstr>kg!Druckbereich</vt:lpstr>
      <vt:lpstr>lbs!Druckbereich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2016-03-05T06:26:11Z</dcterms:created>
  <dcterms:modified xsi:type="dcterms:W3CDTF">2023-12-27T03:22:07Z</dcterms:modified>
  <cp:category/>
</cp:coreProperties>
</file>